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S:\ADMIN\Contracts\ERPAccounting System\Drafts\"/>
    </mc:Choice>
  </mc:AlternateContent>
  <workbookProtection workbookAlgorithmName="SHA-512" workbookHashValue="LaSPjeNjzkSCfw/Vc5quKebwCn0YfZLaRYbrCVpP27/7HOzxun47+F8Kqj5bf5ldBHPIC2Ivx+PD8M4n94V0Pw==" workbookSaltValue="jHtAp7UpzbSPqjffOB0H2w==" workbookSpinCount="100000" lockStructure="1"/>
  <bookViews>
    <workbookView xWindow="0" yWindow="0" windowWidth="28800" windowHeight="12285" tabRatio="756"/>
  </bookViews>
  <sheets>
    <sheet name="Vendor Instructions" sheetId="40" r:id="rId1"/>
    <sheet name="RFP Project Manager" sheetId="1" state="veryHidden" r:id="rId2"/>
    <sheet name="Summary" sheetId="39" state="veryHidden" r:id="rId3"/>
    <sheet name="Template (2)" sheetId="32" state="hidden" r:id="rId4"/>
    <sheet name="Accounts Payable" sheetId="2" r:id="rId5"/>
    <sheet name="Payment Processing" sheetId="4" r:id="rId6"/>
    <sheet name="Vendor Management" sheetId="23" r:id="rId7"/>
    <sheet name="Bank Reconciliation" sheetId="24" r:id="rId8"/>
    <sheet name="Budgeting" sheetId="25" r:id="rId9"/>
    <sheet name="Cash Management" sheetId="26" r:id="rId10"/>
    <sheet name="Contract Management" sheetId="27" r:id="rId11"/>
    <sheet name="Fixed Assets" sheetId="28" r:id="rId12"/>
    <sheet name="General and Technical" sheetId="29" r:id="rId13"/>
    <sheet name="General Ledger" sheetId="30" r:id="rId14"/>
    <sheet name="Human Resources" sheetId="31" r:id="rId15"/>
    <sheet name="Misc Billing &amp; AR" sheetId="33" r:id="rId16"/>
    <sheet name="Payroll" sheetId="34" r:id="rId17"/>
    <sheet name="Project and Grant Accounting" sheetId="35" r:id="rId18"/>
    <sheet name="Purchasing" sheetId="36" r:id="rId19"/>
    <sheet name="Time and Attendance" sheetId="37" r:id="rId20"/>
    <sheet name="Document Management" sheetId="38" r:id="rId21"/>
  </sheets>
  <definedNames>
    <definedName name="Availability">'RFP Project Manager'!$D$27:$D$32</definedName>
    <definedName name="_xlnm.Print_Area" localSheetId="4">'Accounts Payable'!$B$1:$H$36</definedName>
    <definedName name="_xlnm.Print_Area" localSheetId="7">'Bank Reconciliation'!$B$1:$H$16</definedName>
    <definedName name="_xlnm.Print_Area" localSheetId="8">Budgeting!$B$1:$H$72</definedName>
    <definedName name="_xlnm.Print_Area" localSheetId="9">'Cash Management'!$B$1:$H$18</definedName>
    <definedName name="_xlnm.Print_Area" localSheetId="10">'Contract Management'!$B$1:$H$43</definedName>
    <definedName name="_xlnm.Print_Area" localSheetId="20">'Document Management'!$B$1:$H$142</definedName>
    <definedName name="_xlnm.Print_Area" localSheetId="11">'Fixed Assets'!$B$1:$H$34</definedName>
    <definedName name="_xlnm.Print_Area" localSheetId="12">'General and Technical'!$B$1:$H$158</definedName>
    <definedName name="_xlnm.Print_Area" localSheetId="13">'General Ledger'!$B$1:$H$46</definedName>
    <definedName name="_xlnm.Print_Area" localSheetId="14">'Human Resources'!$B$1:$H$89</definedName>
    <definedName name="_xlnm.Print_Area" localSheetId="15">'Misc Billing &amp; AR'!$B$1:$H$40</definedName>
    <definedName name="_xlnm.Print_Area" localSheetId="5">'Payment Processing'!$B$1:$H$51</definedName>
    <definedName name="_xlnm.Print_Area" localSheetId="16">Payroll!$B$1:$H$108</definedName>
    <definedName name="_xlnm.Print_Area" localSheetId="17">'Project and Grant Accounting'!$B$1:$H$183</definedName>
    <definedName name="_xlnm.Print_Area" localSheetId="18">Purchasing!$B$1:$H$121</definedName>
    <definedName name="_xlnm.Print_Area" localSheetId="2">Summary!$D$8:$J$247</definedName>
    <definedName name="_xlnm.Print_Area" localSheetId="19">'Time and Attendance'!$B$1:$H$41</definedName>
    <definedName name="_xlnm.Print_Area" localSheetId="6">'Vendor Management'!$B$1:$H$33</definedName>
    <definedName name="_xlnm.Print_Titles" localSheetId="4">'Accounts Payable'!$1:$4</definedName>
    <definedName name="_xlnm.Print_Titles" localSheetId="7">'Bank Reconciliation'!$1:$4</definedName>
    <definedName name="_xlnm.Print_Titles" localSheetId="8">Budgeting!$1:$4</definedName>
    <definedName name="_xlnm.Print_Titles" localSheetId="9">'Cash Management'!$1:$4</definedName>
    <definedName name="_xlnm.Print_Titles" localSheetId="10">'Contract Management'!$1:$4</definedName>
    <definedName name="_xlnm.Print_Titles" localSheetId="20">'Document Management'!$1:$4</definedName>
    <definedName name="_xlnm.Print_Titles" localSheetId="11">'Fixed Assets'!$1:$4</definedName>
    <definedName name="_xlnm.Print_Titles" localSheetId="12">'General and Technical'!$1:$4</definedName>
    <definedName name="_xlnm.Print_Titles" localSheetId="13">'General Ledger'!$1:$4</definedName>
    <definedName name="_xlnm.Print_Titles" localSheetId="14">'Human Resources'!$1:$4</definedName>
    <definedName name="_xlnm.Print_Titles" localSheetId="15">'Misc Billing &amp; AR'!$1:$4</definedName>
    <definedName name="_xlnm.Print_Titles" localSheetId="5">'Payment Processing'!$1:$4</definedName>
    <definedName name="_xlnm.Print_Titles" localSheetId="16">Payroll!$1:$4</definedName>
    <definedName name="_xlnm.Print_Titles" localSheetId="17">'Project and Grant Accounting'!$1:$4</definedName>
    <definedName name="_xlnm.Print_Titles" localSheetId="18">Purchasing!$1:$4</definedName>
    <definedName name="_xlnm.Print_Titles" localSheetId="2">Summary!$11:$12</definedName>
    <definedName name="_xlnm.Print_Titles" localSheetId="19">'Time and Attendance'!$1:$4</definedName>
    <definedName name="_xlnm.Print_Titles" localSheetId="6">'Vendor Management'!$1:$4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40" l="1"/>
  <c r="F142" i="38" l="1"/>
  <c r="F141" i="38"/>
  <c r="F140" i="38"/>
  <c r="F139" i="38"/>
  <c r="F138" i="38"/>
  <c r="F137" i="38"/>
  <c r="F136" i="38"/>
  <c r="F135" i="38"/>
  <c r="F134" i="38"/>
  <c r="F133" i="38"/>
  <c r="F132" i="38"/>
  <c r="F131" i="38"/>
  <c r="F130" i="38"/>
  <c r="F129" i="38"/>
  <c r="F128" i="38"/>
  <c r="F127" i="38"/>
  <c r="F126" i="38"/>
  <c r="F125" i="38"/>
  <c r="F124" i="38"/>
  <c r="F123" i="38"/>
  <c r="F122" i="38"/>
  <c r="F121" i="38"/>
  <c r="F120" i="38"/>
  <c r="F119" i="38"/>
  <c r="F118" i="38"/>
  <c r="F117" i="38"/>
  <c r="F116" i="38"/>
  <c r="F115" i="38"/>
  <c r="F114" i="38"/>
  <c r="F113" i="38"/>
  <c r="F112" i="38"/>
  <c r="F111" i="38"/>
  <c r="F110" i="38"/>
  <c r="F109" i="38"/>
  <c r="F108" i="38"/>
  <c r="F107" i="38"/>
  <c r="F106" i="38"/>
  <c r="F105" i="38"/>
  <c r="F104" i="38"/>
  <c r="F102" i="38"/>
  <c r="F101" i="38"/>
  <c r="F100" i="38"/>
  <c r="F99" i="38"/>
  <c r="F98" i="38"/>
  <c r="F97" i="38"/>
  <c r="F96" i="38"/>
  <c r="F95" i="38"/>
  <c r="F94" i="38"/>
  <c r="F93" i="38"/>
  <c r="F92" i="38"/>
  <c r="F91" i="38"/>
  <c r="F89" i="38"/>
  <c r="F88" i="38"/>
  <c r="F87" i="38"/>
  <c r="F86" i="38"/>
  <c r="F85" i="38"/>
  <c r="F84" i="38"/>
  <c r="F83" i="38"/>
  <c r="F82" i="38"/>
  <c r="F81" i="38"/>
  <c r="F80" i="38"/>
  <c r="F79" i="38"/>
  <c r="F78" i="38"/>
  <c r="F77" i="38"/>
  <c r="F76" i="38"/>
  <c r="F75" i="38"/>
  <c r="F74" i="38"/>
  <c r="F73" i="38"/>
  <c r="F72" i="38"/>
  <c r="F71" i="38"/>
  <c r="F70" i="38"/>
  <c r="F69" i="38"/>
  <c r="F68" i="38"/>
  <c r="F67" i="38"/>
  <c r="F66" i="38"/>
  <c r="F65" i="38"/>
  <c r="F64" i="38"/>
  <c r="F63" i="38"/>
  <c r="F62" i="38"/>
  <c r="F61" i="38"/>
  <c r="F60" i="38"/>
  <c r="F59" i="38"/>
  <c r="F58" i="38"/>
  <c r="F57" i="38"/>
  <c r="F56" i="38"/>
  <c r="F55" i="38"/>
  <c r="F54" i="38"/>
  <c r="F53" i="38"/>
  <c r="F52" i="38"/>
  <c r="F51" i="38"/>
  <c r="F50"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1" i="38"/>
  <c r="F10" i="38"/>
  <c r="F9" i="38"/>
  <c r="F8" i="38"/>
  <c r="F7" i="38"/>
  <c r="F6" i="38"/>
  <c r="F41" i="37"/>
  <c r="F40" i="37"/>
  <c r="F38" i="37"/>
  <c r="F37" i="37"/>
  <c r="F36" i="37"/>
  <c r="F35" i="37"/>
  <c r="F34" i="37"/>
  <c r="F33" i="37"/>
  <c r="F32" i="37"/>
  <c r="F31" i="37"/>
  <c r="F30" i="37"/>
  <c r="F29" i="37"/>
  <c r="F28" i="37"/>
  <c r="F26" i="37"/>
  <c r="F25" i="37"/>
  <c r="F24" i="37"/>
  <c r="F23" i="37"/>
  <c r="F22" i="37"/>
  <c r="F21" i="37"/>
  <c r="F20" i="37"/>
  <c r="F19" i="37"/>
  <c r="F18" i="37"/>
  <c r="F17" i="37"/>
  <c r="F16" i="37"/>
  <c r="F15" i="37"/>
  <c r="F14" i="37"/>
  <c r="F13" i="37"/>
  <c r="F12" i="37"/>
  <c r="F11" i="37"/>
  <c r="F10" i="37"/>
  <c r="F9" i="37"/>
  <c r="F8" i="37"/>
  <c r="F7" i="37"/>
  <c r="F6" i="37"/>
  <c r="F121" i="36"/>
  <c r="F120" i="36"/>
  <c r="F118" i="36"/>
  <c r="F117" i="36"/>
  <c r="F116" i="36"/>
  <c r="F115" i="36"/>
  <c r="F114" i="36"/>
  <c r="F113" i="36"/>
  <c r="F112" i="36"/>
  <c r="F111" i="36"/>
  <c r="F110" i="36"/>
  <c r="F109" i="36"/>
  <c r="F108" i="36"/>
  <c r="F107" i="36"/>
  <c r="F106" i="36"/>
  <c r="F105" i="36"/>
  <c r="F104" i="36"/>
  <c r="F103" i="36"/>
  <c r="F102" i="36"/>
  <c r="F101" i="36"/>
  <c r="F99" i="36"/>
  <c r="F98" i="36"/>
  <c r="F97" i="36"/>
  <c r="F96" i="36"/>
  <c r="F95" i="36"/>
  <c r="F93" i="36"/>
  <c r="F92" i="36"/>
  <c r="F90" i="36"/>
  <c r="F89" i="36"/>
  <c r="F88" i="36"/>
  <c r="F87" i="36"/>
  <c r="F86" i="36"/>
  <c r="F85" i="36"/>
  <c r="F84" i="36"/>
  <c r="F83" i="36"/>
  <c r="F82" i="36"/>
  <c r="F81" i="36"/>
  <c r="F80" i="36"/>
  <c r="F79" i="36"/>
  <c r="F78" i="36"/>
  <c r="F77" i="36"/>
  <c r="F76" i="36"/>
  <c r="F75" i="36"/>
  <c r="F74" i="36"/>
  <c r="F73" i="36"/>
  <c r="F72" i="36"/>
  <c r="F71" i="36"/>
  <c r="F70" i="36"/>
  <c r="F69" i="36"/>
  <c r="F68" i="36"/>
  <c r="F67" i="36"/>
  <c r="F66" i="36"/>
  <c r="F65" i="36"/>
  <c r="F64" i="36"/>
  <c r="F62" i="36"/>
  <c r="F61" i="36"/>
  <c r="F60" i="36"/>
  <c r="F58" i="36"/>
  <c r="F57" i="36"/>
  <c r="F56" i="36"/>
  <c r="F55" i="36"/>
  <c r="F54" i="36"/>
  <c r="F53" i="36"/>
  <c r="F52" i="36"/>
  <c r="F51" i="36"/>
  <c r="F50" i="36"/>
  <c r="F49" i="36"/>
  <c r="F48" i="36"/>
  <c r="F47" i="36"/>
  <c r="F46" i="36"/>
  <c r="F45" i="36"/>
  <c r="F44" i="36"/>
  <c r="F43" i="36"/>
  <c r="F42" i="36"/>
  <c r="F40" i="36"/>
  <c r="F39" i="36"/>
  <c r="F37" i="36"/>
  <c r="F36" i="36"/>
  <c r="F35" i="36"/>
  <c r="F33" i="36"/>
  <c r="F32" i="36"/>
  <c r="F31" i="36"/>
  <c r="F30" i="36"/>
  <c r="F29" i="36"/>
  <c r="F28" i="36"/>
  <c r="F27" i="36"/>
  <c r="F26" i="36"/>
  <c r="F25" i="36"/>
  <c r="F24" i="36"/>
  <c r="F23" i="36"/>
  <c r="F22" i="36"/>
  <c r="F21" i="36"/>
  <c r="F20" i="36"/>
  <c r="F19" i="36"/>
  <c r="F18" i="36"/>
  <c r="F17" i="36"/>
  <c r="F16" i="36"/>
  <c r="F15" i="36"/>
  <c r="F14" i="36"/>
  <c r="F13" i="36"/>
  <c r="F12" i="36"/>
  <c r="F10" i="36"/>
  <c r="F9" i="36"/>
  <c r="F8" i="36"/>
  <c r="F7" i="36"/>
  <c r="F6" i="36"/>
  <c r="F183" i="35"/>
  <c r="F182" i="35"/>
  <c r="F181" i="35"/>
  <c r="F180" i="35"/>
  <c r="F179" i="35"/>
  <c r="F177" i="35"/>
  <c r="F176" i="35"/>
  <c r="F175" i="35"/>
  <c r="F173" i="35"/>
  <c r="F172" i="35"/>
  <c r="F171" i="35"/>
  <c r="F170" i="35"/>
  <c r="F169" i="35"/>
  <c r="F168" i="35"/>
  <c r="F166" i="35"/>
  <c r="F165" i="35"/>
  <c r="F164" i="35"/>
  <c r="F162" i="35"/>
  <c r="F161" i="35"/>
  <c r="F160" i="35"/>
  <c r="F159" i="35"/>
  <c r="F158" i="35"/>
  <c r="F157" i="35"/>
  <c r="F156" i="35"/>
  <c r="F155" i="35"/>
  <c r="F154" i="35"/>
  <c r="F153" i="35"/>
  <c r="F152" i="35"/>
  <c r="F151" i="35"/>
  <c r="F149" i="35"/>
  <c r="F148" i="35"/>
  <c r="F146" i="35"/>
  <c r="F145" i="35"/>
  <c r="F144" i="35"/>
  <c r="F143" i="35"/>
  <c r="F142" i="35"/>
  <c r="F141" i="35"/>
  <c r="F140" i="35"/>
  <c r="F139" i="35"/>
  <c r="F138" i="35"/>
  <c r="F137" i="35"/>
  <c r="F136" i="35"/>
  <c r="F135" i="35"/>
  <c r="F134" i="35"/>
  <c r="F133" i="35"/>
  <c r="F132" i="35"/>
  <c r="F131" i="35"/>
  <c r="F130" i="35"/>
  <c r="F129" i="35"/>
  <c r="F128" i="35"/>
  <c r="F127" i="35"/>
  <c r="F126" i="35"/>
  <c r="F125" i="35"/>
  <c r="F123" i="35"/>
  <c r="F122" i="35"/>
  <c r="F121" i="35"/>
  <c r="F120" i="35"/>
  <c r="F119" i="35"/>
  <c r="F118" i="35"/>
  <c r="F117" i="35"/>
  <c r="F116" i="35"/>
  <c r="F115" i="35"/>
  <c r="F114" i="35"/>
  <c r="F113" i="35"/>
  <c r="F112" i="35"/>
  <c r="F111" i="35"/>
  <c r="F110" i="35"/>
  <c r="F108" i="35"/>
  <c r="F107" i="35"/>
  <c r="F106" i="35"/>
  <c r="F104" i="35"/>
  <c r="F103" i="35"/>
  <c r="F102" i="35"/>
  <c r="F101" i="35"/>
  <c r="F100" i="35"/>
  <c r="F99" i="35"/>
  <c r="F98" i="35"/>
  <c r="F97" i="35"/>
  <c r="F96" i="35"/>
  <c r="F95" i="35"/>
  <c r="F94" i="35"/>
  <c r="F93" i="35"/>
  <c r="F92" i="35"/>
  <c r="F91" i="35"/>
  <c r="F90" i="35"/>
  <c r="F89" i="35"/>
  <c r="F88" i="35"/>
  <c r="F87" i="35"/>
  <c r="F85" i="35"/>
  <c r="F84" i="35"/>
  <c r="F83" i="35"/>
  <c r="F82" i="35"/>
  <c r="F81" i="35"/>
  <c r="F80" i="35"/>
  <c r="F79" i="35"/>
  <c r="F78" i="35"/>
  <c r="F77" i="35"/>
  <c r="F76"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95" i="34"/>
  <c r="F100" i="34"/>
  <c r="F108" i="34"/>
  <c r="F107" i="34"/>
  <c r="F106" i="34"/>
  <c r="F105" i="34"/>
  <c r="F104" i="34"/>
  <c r="F102" i="34"/>
  <c r="F99" i="34"/>
  <c r="F97" i="34"/>
  <c r="F94" i="34"/>
  <c r="F92" i="34"/>
  <c r="F91" i="34"/>
  <c r="F90" i="34"/>
  <c r="F89" i="34"/>
  <c r="F88" i="34"/>
  <c r="F87" i="34"/>
  <c r="F86" i="34"/>
  <c r="F85" i="34"/>
  <c r="F84" i="34"/>
  <c r="F83" i="34"/>
  <c r="F82" i="34"/>
  <c r="F81" i="34"/>
  <c r="F79" i="34"/>
  <c r="F78" i="34"/>
  <c r="F77" i="34"/>
  <c r="F76" i="34"/>
  <c r="F75" i="34"/>
  <c r="F73" i="34"/>
  <c r="F72" i="34"/>
  <c r="F71" i="34"/>
  <c r="F70" i="34"/>
  <c r="F69" i="34"/>
  <c r="F68" i="34"/>
  <c r="F67" i="34"/>
  <c r="F66" i="34"/>
  <c r="F65" i="34"/>
  <c r="F64" i="34"/>
  <c r="F63" i="34"/>
  <c r="F62" i="34"/>
  <c r="F60" i="34"/>
  <c r="F59" i="34"/>
  <c r="F58" i="34"/>
  <c r="F57" i="34"/>
  <c r="F56" i="34"/>
  <c r="F55" i="34"/>
  <c r="F54" i="34"/>
  <c r="F53" i="34"/>
  <c r="F52" i="34"/>
  <c r="F51" i="34"/>
  <c r="F50" i="34"/>
  <c r="F49" i="34"/>
  <c r="F48" i="34"/>
  <c r="F46" i="34"/>
  <c r="F45" i="34"/>
  <c r="F44" i="34"/>
  <c r="F43" i="34"/>
  <c r="F42" i="34"/>
  <c r="F40" i="34"/>
  <c r="F39" i="34"/>
  <c r="F38" i="34"/>
  <c r="F37" i="34"/>
  <c r="F36" i="34"/>
  <c r="F35" i="34"/>
  <c r="F34" i="34"/>
  <c r="F33" i="34"/>
  <c r="F32" i="34"/>
  <c r="F31" i="34"/>
  <c r="F30" i="34"/>
  <c r="F29" i="34"/>
  <c r="F28" i="34"/>
  <c r="F27" i="34"/>
  <c r="F26" i="34"/>
  <c r="F25" i="34"/>
  <c r="F24" i="34"/>
  <c r="F22" i="34"/>
  <c r="F21" i="34"/>
  <c r="F20" i="34"/>
  <c r="F18" i="34"/>
  <c r="F17" i="34"/>
  <c r="F16" i="34"/>
  <c r="F15" i="34"/>
  <c r="F14" i="34"/>
  <c r="F13" i="34"/>
  <c r="F12" i="34"/>
  <c r="F11" i="34"/>
  <c r="F10" i="34"/>
  <c r="F9" i="34"/>
  <c r="F8" i="34"/>
  <c r="F7" i="34"/>
  <c r="F6" i="34"/>
  <c r="F40" i="33"/>
  <c r="F39" i="33"/>
  <c r="F37" i="33"/>
  <c r="F36" i="33"/>
  <c r="F34" i="33"/>
  <c r="F33" i="33"/>
  <c r="F32" i="33"/>
  <c r="F31" i="33"/>
  <c r="F30" i="33"/>
  <c r="F29" i="33"/>
  <c r="F28" i="33"/>
  <c r="F27" i="33"/>
  <c r="F26" i="33"/>
  <c r="F25" i="33"/>
  <c r="F24" i="33"/>
  <c r="F23" i="33"/>
  <c r="F22" i="33"/>
  <c r="F21" i="33"/>
  <c r="F20" i="33"/>
  <c r="F19" i="33"/>
  <c r="F18" i="33"/>
  <c r="F17" i="33"/>
  <c r="F16" i="33"/>
  <c r="F15" i="33"/>
  <c r="F14" i="33"/>
  <c r="F12" i="33"/>
  <c r="F11" i="33"/>
  <c r="F10" i="33"/>
  <c r="F9" i="33"/>
  <c r="F8" i="33"/>
  <c r="F7" i="33"/>
  <c r="F6" i="33"/>
  <c r="F89" i="31"/>
  <c r="F88" i="31"/>
  <c r="F87" i="31"/>
  <c r="F86" i="31"/>
  <c r="F84" i="31"/>
  <c r="F83" i="31"/>
  <c r="F82" i="31"/>
  <c r="F81" i="31"/>
  <c r="F79" i="31"/>
  <c r="F78" i="31"/>
  <c r="F76" i="31"/>
  <c r="F75" i="31"/>
  <c r="F74" i="31"/>
  <c r="F73" i="31"/>
  <c r="F72" i="31"/>
  <c r="F71" i="31"/>
  <c r="F70" i="31"/>
  <c r="F69" i="31"/>
  <c r="F67" i="31"/>
  <c r="F66" i="31"/>
  <c r="F65" i="31"/>
  <c r="F63" i="31"/>
  <c r="F62" i="31"/>
  <c r="F61" i="31"/>
  <c r="F60" i="31"/>
  <c r="F59" i="31"/>
  <c r="F58" i="31"/>
  <c r="F57" i="31"/>
  <c r="F56" i="31"/>
  <c r="F55" i="31"/>
  <c r="F54" i="31"/>
  <c r="F52" i="31"/>
  <c r="F51" i="31"/>
  <c r="F50" i="31"/>
  <c r="F49" i="31"/>
  <c r="F48" i="31"/>
  <c r="F46" i="31"/>
  <c r="F45" i="31"/>
  <c r="F44" i="31"/>
  <c r="F42" i="31"/>
  <c r="F41" i="31"/>
  <c r="F40" i="31"/>
  <c r="F39" i="31"/>
  <c r="F38" i="31"/>
  <c r="F36" i="31"/>
  <c r="F35" i="31"/>
  <c r="F34" i="31"/>
  <c r="F33" i="31"/>
  <c r="F32" i="31"/>
  <c r="F31" i="31"/>
  <c r="F30" i="31"/>
  <c r="F29" i="31"/>
  <c r="F28" i="31"/>
  <c r="F27" i="31"/>
  <c r="F25" i="31"/>
  <c r="F24" i="31"/>
  <c r="F22" i="31"/>
  <c r="F21" i="31"/>
  <c r="F20" i="31"/>
  <c r="F19" i="31"/>
  <c r="F18" i="31"/>
  <c r="F16" i="31"/>
  <c r="F15" i="31"/>
  <c r="F13" i="31"/>
  <c r="F12" i="31"/>
  <c r="F11" i="31"/>
  <c r="F10" i="31"/>
  <c r="F9" i="31"/>
  <c r="F8" i="31"/>
  <c r="F7" i="31"/>
  <c r="F6" i="31"/>
  <c r="F46" i="30"/>
  <c r="F45" i="30"/>
  <c r="F43" i="30"/>
  <c r="F42" i="30"/>
  <c r="F40" i="30"/>
  <c r="F39" i="30"/>
  <c r="F38" i="30"/>
  <c r="F36" i="30"/>
  <c r="F35" i="30"/>
  <c r="F34" i="30"/>
  <c r="F32" i="30"/>
  <c r="F31" i="30"/>
  <c r="F30" i="30"/>
  <c r="F29" i="30"/>
  <c r="F28" i="30"/>
  <c r="F26" i="30"/>
  <c r="F25" i="30"/>
  <c r="F24" i="30"/>
  <c r="F23" i="30"/>
  <c r="F22" i="30"/>
  <c r="F21" i="30"/>
  <c r="F19" i="30"/>
  <c r="F18" i="30"/>
  <c r="F17" i="30"/>
  <c r="F16" i="30"/>
  <c r="F14" i="30"/>
  <c r="F13" i="30"/>
  <c r="F12" i="30"/>
  <c r="F11" i="30"/>
  <c r="F10" i="30"/>
  <c r="F9" i="30"/>
  <c r="F8" i="30"/>
  <c r="F7" i="30"/>
  <c r="F6" i="30"/>
  <c r="F6" i="29"/>
  <c r="F7" i="29"/>
  <c r="F8" i="29"/>
  <c r="F9" i="29"/>
  <c r="F11" i="29"/>
  <c r="F12" i="29"/>
  <c r="F14" i="29"/>
  <c r="F15" i="29"/>
  <c r="F16" i="29"/>
  <c r="F18" i="29"/>
  <c r="F19" i="29"/>
  <c r="F20" i="29"/>
  <c r="F22" i="29"/>
  <c r="F23" i="29"/>
  <c r="F25" i="29"/>
  <c r="F26" i="29"/>
  <c r="F27" i="29"/>
  <c r="F28" i="29"/>
  <c r="F29" i="29"/>
  <c r="F30" i="29"/>
  <c r="F31" i="29"/>
  <c r="F32" i="29"/>
  <c r="F33" i="29"/>
  <c r="F34" i="29"/>
  <c r="F35" i="29"/>
  <c r="F36" i="29"/>
  <c r="F37" i="29"/>
  <c r="F38" i="29"/>
  <c r="F39" i="29"/>
  <c r="F40" i="29"/>
  <c r="F41" i="29"/>
  <c r="F42" i="29"/>
  <c r="F43" i="29"/>
  <c r="F44" i="29"/>
  <c r="F45" i="29"/>
  <c r="F46" i="29"/>
  <c r="F47" i="29"/>
  <c r="F48" i="29"/>
  <c r="F49" i="29"/>
  <c r="F51" i="29"/>
  <c r="F52" i="29"/>
  <c r="F54" i="29"/>
  <c r="F55" i="29"/>
  <c r="F56" i="29"/>
  <c r="F57" i="29"/>
  <c r="F58" i="29"/>
  <c r="F59" i="29"/>
  <c r="F60" i="29"/>
  <c r="F62" i="29"/>
  <c r="F63" i="29"/>
  <c r="F64" i="29"/>
  <c r="F65" i="29"/>
  <c r="F67" i="29"/>
  <c r="F68" i="29"/>
  <c r="F69" i="29"/>
  <c r="F70" i="29"/>
  <c r="F71" i="29"/>
  <c r="F72" i="29"/>
  <c r="F73" i="29"/>
  <c r="F75" i="29"/>
  <c r="F76" i="29"/>
  <c r="F77" i="29"/>
  <c r="F79" i="29"/>
  <c r="F80" i="29"/>
  <c r="F81" i="29"/>
  <c r="F82" i="29"/>
  <c r="F83" i="29"/>
  <c r="F84" i="29"/>
  <c r="F85" i="29"/>
  <c r="F87" i="29"/>
  <c r="F88" i="29"/>
  <c r="F89" i="29"/>
  <c r="F90" i="29"/>
  <c r="F91" i="29"/>
  <c r="F92" i="29"/>
  <c r="F93" i="29"/>
  <c r="F94" i="29"/>
  <c r="F96" i="29"/>
  <c r="F97" i="29"/>
  <c r="F98" i="29"/>
  <c r="F99" i="29"/>
  <c r="F100" i="29"/>
  <c r="F101" i="29"/>
  <c r="F102" i="29"/>
  <c r="F103" i="29"/>
  <c r="F104" i="29"/>
  <c r="F105" i="29"/>
  <c r="F106" i="29"/>
  <c r="F108" i="29"/>
  <c r="F109" i="29"/>
  <c r="F110" i="29"/>
  <c r="F111" i="29"/>
  <c r="F112" i="29"/>
  <c r="F113" i="29"/>
  <c r="F114" i="29"/>
  <c r="F115" i="29"/>
  <c r="F116" i="29"/>
  <c r="F117" i="29"/>
  <c r="F118" i="29"/>
  <c r="F119" i="29"/>
  <c r="F120" i="29"/>
  <c r="F121" i="29"/>
  <c r="F123" i="29"/>
  <c r="F124" i="29"/>
  <c r="F125" i="29"/>
  <c r="F127" i="29"/>
  <c r="F128" i="29"/>
  <c r="F129" i="29"/>
  <c r="F130" i="29"/>
  <c r="F131" i="29"/>
  <c r="F132" i="29"/>
  <c r="F133" i="29"/>
  <c r="F134" i="29"/>
  <c r="F135" i="29"/>
  <c r="F136" i="29"/>
  <c r="F137" i="29"/>
  <c r="F138" i="29"/>
  <c r="F139" i="29"/>
  <c r="F140" i="29"/>
  <c r="F141" i="29"/>
  <c r="F142" i="29"/>
  <c r="F143" i="29"/>
  <c r="F144" i="29"/>
  <c r="F145" i="29"/>
  <c r="F146" i="29"/>
  <c r="F147" i="29"/>
  <c r="F148" i="29"/>
  <c r="F149" i="29"/>
  <c r="F150" i="29"/>
  <c r="F151" i="29"/>
  <c r="F152" i="29"/>
  <c r="F153" i="29"/>
  <c r="F154" i="29"/>
  <c r="F155" i="29"/>
  <c r="F156" i="29"/>
  <c r="F157" i="29"/>
  <c r="F158" i="29"/>
  <c r="F34" i="28"/>
  <c r="F33" i="28"/>
  <c r="F32" i="28"/>
  <c r="F31" i="28"/>
  <c r="F29" i="28"/>
  <c r="F28" i="28"/>
  <c r="F27" i="28"/>
  <c r="F26" i="28"/>
  <c r="F24" i="28"/>
  <c r="F23" i="28"/>
  <c r="F21" i="28"/>
  <c r="F20" i="28"/>
  <c r="F19" i="28"/>
  <c r="F17" i="28"/>
  <c r="F16" i="28"/>
  <c r="F15" i="28"/>
  <c r="F14" i="28"/>
  <c r="F13" i="28"/>
  <c r="F12" i="28"/>
  <c r="F11" i="28"/>
  <c r="F10" i="28"/>
  <c r="F8" i="28"/>
  <c r="F7" i="28"/>
  <c r="F6" i="28"/>
  <c r="F43" i="27"/>
  <c r="F42" i="27"/>
  <c r="F41" i="27"/>
  <c r="F40" i="27"/>
  <c r="F38" i="27"/>
  <c r="F37" i="27"/>
  <c r="F36" i="27"/>
  <c r="F34" i="27"/>
  <c r="F33" i="27"/>
  <c r="F32" i="27"/>
  <c r="F31" i="27"/>
  <c r="F30" i="27"/>
  <c r="F29" i="27"/>
  <c r="F28" i="27"/>
  <c r="F27" i="27"/>
  <c r="F26" i="27"/>
  <c r="F25" i="27"/>
  <c r="F24" i="27"/>
  <c r="F23" i="27"/>
  <c r="F22" i="27"/>
  <c r="F21" i="27"/>
  <c r="F20" i="27"/>
  <c r="F18" i="27"/>
  <c r="F17" i="27"/>
  <c r="F16" i="27"/>
  <c r="F15" i="27"/>
  <c r="F14" i="27"/>
  <c r="F13" i="27"/>
  <c r="F12" i="27"/>
  <c r="F11" i="27"/>
  <c r="F10" i="27"/>
  <c r="F9" i="27"/>
  <c r="F8" i="27"/>
  <c r="F7" i="27"/>
  <c r="F6" i="27"/>
  <c r="F18" i="26"/>
  <c r="F17" i="26"/>
  <c r="F16" i="26"/>
  <c r="F15" i="26"/>
  <c r="F14" i="26"/>
  <c r="F13" i="26"/>
  <c r="F12" i="26"/>
  <c r="F11" i="26"/>
  <c r="F10" i="26"/>
  <c r="F9" i="26"/>
  <c r="F7" i="26"/>
  <c r="F6" i="26"/>
  <c r="F72" i="25"/>
  <c r="F71" i="25"/>
  <c r="F70" i="25"/>
  <c r="F69" i="25"/>
  <c r="F68" i="25"/>
  <c r="F66" i="25"/>
  <c r="F65" i="25"/>
  <c r="F64" i="25"/>
  <c r="F63" i="25"/>
  <c r="F62" i="25"/>
  <c r="F61" i="25"/>
  <c r="F60" i="25"/>
  <c r="F59" i="25"/>
  <c r="F57" i="25"/>
  <c r="F56" i="25"/>
  <c r="F55" i="25"/>
  <c r="F54" i="25"/>
  <c r="F53" i="25"/>
  <c r="F52" i="25"/>
  <c r="F51" i="25"/>
  <c r="F50" i="25"/>
  <c r="F49" i="25"/>
  <c r="F47" i="25"/>
  <c r="F46" i="25"/>
  <c r="F45" i="25"/>
  <c r="F44" i="25"/>
  <c r="F43" i="25"/>
  <c r="F42" i="25"/>
  <c r="F40" i="25"/>
  <c r="F38" i="25"/>
  <c r="F37" i="25"/>
  <c r="F36" i="25"/>
  <c r="F34" i="25"/>
  <c r="F33" i="25"/>
  <c r="F32" i="25"/>
  <c r="F31" i="25"/>
  <c r="F30" i="25"/>
  <c r="F29" i="25"/>
  <c r="F28" i="25"/>
  <c r="F27" i="25"/>
  <c r="F26" i="25"/>
  <c r="F25" i="25"/>
  <c r="F24" i="25"/>
  <c r="F22" i="25"/>
  <c r="F21" i="25"/>
  <c r="F20" i="25"/>
  <c r="F19" i="25"/>
  <c r="F18" i="25"/>
  <c r="F17" i="25"/>
  <c r="F16" i="25"/>
  <c r="F15" i="25"/>
  <c r="F14" i="25"/>
  <c r="F13" i="25"/>
  <c r="F12" i="25"/>
  <c r="F11" i="25"/>
  <c r="F10" i="25"/>
  <c r="F9" i="25"/>
  <c r="F8" i="25"/>
  <c r="F7" i="25"/>
  <c r="F6" i="25"/>
  <c r="F16" i="24"/>
  <c r="F15" i="24"/>
  <c r="F14" i="24"/>
  <c r="F13" i="24"/>
  <c r="F12" i="24"/>
  <c r="F11" i="24"/>
  <c r="F10" i="24"/>
  <c r="F9" i="24"/>
  <c r="F8" i="24"/>
  <c r="F7" i="24"/>
  <c r="F6" i="24"/>
  <c r="F33" i="23"/>
  <c r="F32" i="23"/>
  <c r="F31" i="23"/>
  <c r="F29" i="23"/>
  <c r="F28" i="23"/>
  <c r="F27" i="23"/>
  <c r="F26" i="23"/>
  <c r="F25" i="23"/>
  <c r="F24" i="23"/>
  <c r="F22" i="23"/>
  <c r="F21" i="23"/>
  <c r="F20" i="23"/>
  <c r="F19" i="23"/>
  <c r="F18" i="23"/>
  <c r="F17" i="23"/>
  <c r="F16" i="23"/>
  <c r="F15" i="23"/>
  <c r="F14" i="23"/>
  <c r="F13" i="23"/>
  <c r="F12" i="23"/>
  <c r="F11" i="23"/>
  <c r="F10" i="23"/>
  <c r="F9" i="23"/>
  <c r="F8" i="23"/>
  <c r="F7" i="23"/>
  <c r="F6" i="23"/>
  <c r="F51" i="4"/>
  <c r="F50" i="4"/>
  <c r="F49" i="4"/>
  <c r="F48" i="4"/>
  <c r="F47" i="4"/>
  <c r="F46" i="4"/>
  <c r="F45" i="4"/>
  <c r="F44" i="4"/>
  <c r="F43" i="4"/>
  <c r="F42" i="4"/>
  <c r="F41" i="4"/>
  <c r="F39" i="4"/>
  <c r="F38" i="4"/>
  <c r="F37" i="4"/>
  <c r="F36" i="4"/>
  <c r="F35" i="4"/>
  <c r="F34" i="4"/>
  <c r="F33" i="4"/>
  <c r="F32" i="4"/>
  <c r="F31" i="4"/>
  <c r="F30" i="4"/>
  <c r="F29" i="4"/>
  <c r="F28" i="4"/>
  <c r="F27" i="4"/>
  <c r="F26" i="4"/>
  <c r="F25" i="4"/>
  <c r="F23" i="4"/>
  <c r="F22" i="4"/>
  <c r="F21" i="4"/>
  <c r="F20" i="4"/>
  <c r="F19" i="4"/>
  <c r="F18" i="4"/>
  <c r="F17" i="4"/>
  <c r="F16" i="4"/>
  <c r="F15" i="4"/>
  <c r="F14" i="4"/>
  <c r="F13" i="4"/>
  <c r="F12" i="4"/>
  <c r="F11" i="4"/>
  <c r="F10" i="4"/>
  <c r="F9" i="4"/>
  <c r="F8" i="4"/>
  <c r="F7" i="4"/>
  <c r="F6" i="4"/>
  <c r="F12" i="2" l="1"/>
  <c r="F36" i="2" l="1"/>
  <c r="F35" i="2"/>
  <c r="F34" i="2"/>
  <c r="F33" i="2"/>
  <c r="F32" i="2"/>
  <c r="F31" i="2"/>
  <c r="F30" i="2"/>
  <c r="F28" i="2"/>
  <c r="F27" i="2"/>
  <c r="F26" i="2"/>
  <c r="F25" i="2"/>
  <c r="F24" i="2"/>
  <c r="F23" i="2"/>
  <c r="F22" i="2"/>
  <c r="F21" i="2"/>
  <c r="F20" i="2"/>
  <c r="F19" i="2"/>
  <c r="F18" i="2"/>
  <c r="F17" i="2"/>
  <c r="F16" i="2"/>
  <c r="F15" i="2"/>
  <c r="F14" i="2"/>
  <c r="F13" i="2"/>
  <c r="F11" i="2"/>
  <c r="F10" i="2"/>
  <c r="F9" i="2"/>
  <c r="F7" i="2"/>
  <c r="F6" i="2"/>
  <c r="H8" i="1" l="1"/>
  <c r="H13" i="1"/>
  <c r="H12" i="1"/>
  <c r="H11" i="1"/>
  <c r="H10" i="1"/>
  <c r="F13" i="1"/>
  <c r="F12" i="1"/>
  <c r="F11" i="1"/>
  <c r="F10" i="1"/>
  <c r="F9" i="1"/>
  <c r="F8" i="1"/>
  <c r="F7" i="1"/>
  <c r="F5" i="1"/>
  <c r="F4" i="1"/>
  <c r="E75" i="1"/>
  <c r="D31" i="39" l="1"/>
  <c r="D34" i="39"/>
  <c r="H10" i="39"/>
  <c r="D11" i="39"/>
  <c r="C6" i="40"/>
  <c r="D246" i="39"/>
  <c r="D245" i="39"/>
  <c r="D244" i="39"/>
  <c r="D243" i="39"/>
  <c r="D242" i="39"/>
  <c r="D241" i="39"/>
  <c r="D235" i="39"/>
  <c r="D234" i="39"/>
  <c r="D233" i="39"/>
  <c r="D232" i="39"/>
  <c r="D231" i="39"/>
  <c r="D230" i="39"/>
  <c r="D224" i="39"/>
  <c r="D223" i="39"/>
  <c r="D222" i="39"/>
  <c r="D221" i="39"/>
  <c r="D220" i="39"/>
  <c r="D219" i="39"/>
  <c r="D213" i="39"/>
  <c r="D212" i="39"/>
  <c r="D211" i="39"/>
  <c r="D210" i="39"/>
  <c r="D209" i="39"/>
  <c r="D208" i="39"/>
  <c r="D202" i="39"/>
  <c r="D201" i="39"/>
  <c r="D200" i="39"/>
  <c r="D199" i="39"/>
  <c r="D198" i="39"/>
  <c r="D197" i="39"/>
  <c r="D191" i="39"/>
  <c r="D190" i="39"/>
  <c r="D189" i="39"/>
  <c r="D188" i="39"/>
  <c r="D187" i="39"/>
  <c r="D186" i="39"/>
  <c r="D180" i="39"/>
  <c r="D179" i="39"/>
  <c r="D178" i="39"/>
  <c r="D177" i="39"/>
  <c r="D176" i="39"/>
  <c r="D175" i="39"/>
  <c r="D169" i="39"/>
  <c r="D168" i="39"/>
  <c r="D167" i="39"/>
  <c r="D166" i="39"/>
  <c r="D165" i="39"/>
  <c r="D164" i="39"/>
  <c r="D158" i="39"/>
  <c r="D157" i="39"/>
  <c r="D156" i="39"/>
  <c r="D155" i="39"/>
  <c r="D154" i="39"/>
  <c r="D153" i="39"/>
  <c r="D147" i="39"/>
  <c r="D146" i="39"/>
  <c r="D145" i="39"/>
  <c r="D144" i="39"/>
  <c r="D143" i="39"/>
  <c r="D142" i="39"/>
  <c r="D136" i="39"/>
  <c r="D135" i="39"/>
  <c r="D134" i="39"/>
  <c r="D133" i="39"/>
  <c r="D132" i="39"/>
  <c r="D131" i="39"/>
  <c r="D125" i="39"/>
  <c r="D124" i="39"/>
  <c r="D123" i="39"/>
  <c r="D122" i="39"/>
  <c r="D121" i="39"/>
  <c r="D120" i="39"/>
  <c r="D114" i="39"/>
  <c r="D113" i="39"/>
  <c r="D112" i="39"/>
  <c r="D111" i="39"/>
  <c r="D110" i="39"/>
  <c r="D109" i="39"/>
  <c r="D103" i="39"/>
  <c r="D102" i="39"/>
  <c r="D101" i="39"/>
  <c r="D100" i="39"/>
  <c r="D99" i="39"/>
  <c r="D98" i="39"/>
  <c r="D92" i="39"/>
  <c r="D91" i="39"/>
  <c r="D90" i="39"/>
  <c r="D89" i="39"/>
  <c r="D88" i="39"/>
  <c r="D87" i="39"/>
  <c r="D81" i="39"/>
  <c r="D80" i="39"/>
  <c r="D79" i="39"/>
  <c r="D78" i="39"/>
  <c r="D77" i="39"/>
  <c r="D76" i="39"/>
  <c r="D70" i="39"/>
  <c r="D69" i="39"/>
  <c r="D68" i="39"/>
  <c r="D67" i="39"/>
  <c r="D66" i="39"/>
  <c r="D65" i="39"/>
  <c r="I235" i="39"/>
  <c r="I234" i="39"/>
  <c r="I233" i="39"/>
  <c r="I232" i="39"/>
  <c r="I231" i="39"/>
  <c r="I230" i="39"/>
  <c r="I224" i="39"/>
  <c r="I223" i="39"/>
  <c r="I222" i="39"/>
  <c r="I221" i="39"/>
  <c r="I220" i="39"/>
  <c r="I219" i="39"/>
  <c r="I213" i="39"/>
  <c r="I212" i="39"/>
  <c r="I211" i="39"/>
  <c r="I210" i="39"/>
  <c r="I209" i="39"/>
  <c r="I208" i="39"/>
  <c r="I202" i="39"/>
  <c r="I201" i="39"/>
  <c r="I200" i="39"/>
  <c r="I199" i="39"/>
  <c r="I198" i="39"/>
  <c r="I197" i="39"/>
  <c r="I191" i="39"/>
  <c r="I190" i="39"/>
  <c r="I189" i="39"/>
  <c r="I188" i="39"/>
  <c r="I187" i="39"/>
  <c r="I186" i="39"/>
  <c r="I180" i="39"/>
  <c r="I179" i="39"/>
  <c r="I178" i="39"/>
  <c r="I177" i="39"/>
  <c r="I176" i="39"/>
  <c r="I175" i="39"/>
  <c r="I169" i="39"/>
  <c r="I168" i="39"/>
  <c r="I167" i="39"/>
  <c r="I166" i="39"/>
  <c r="I165" i="39"/>
  <c r="I164" i="39"/>
  <c r="I158" i="39"/>
  <c r="I157" i="39"/>
  <c r="I156" i="39"/>
  <c r="I155" i="39"/>
  <c r="I154" i="39"/>
  <c r="I153" i="39"/>
  <c r="I147" i="39"/>
  <c r="I146" i="39"/>
  <c r="I145" i="39"/>
  <c r="I144" i="39"/>
  <c r="I143" i="39"/>
  <c r="I142" i="39"/>
  <c r="I136" i="39"/>
  <c r="I135" i="39"/>
  <c r="I134" i="39"/>
  <c r="I133" i="39"/>
  <c r="I132" i="39"/>
  <c r="I131" i="39"/>
  <c r="I125" i="39"/>
  <c r="I124" i="39"/>
  <c r="I123" i="39"/>
  <c r="I122" i="39"/>
  <c r="I121" i="39"/>
  <c r="I120" i="39"/>
  <c r="I114" i="39"/>
  <c r="I113" i="39"/>
  <c r="I112" i="39"/>
  <c r="I111" i="39"/>
  <c r="I110" i="39"/>
  <c r="I109" i="39"/>
  <c r="I103" i="39"/>
  <c r="I102" i="39"/>
  <c r="I101" i="39"/>
  <c r="I100" i="39"/>
  <c r="I99" i="39"/>
  <c r="I98" i="39"/>
  <c r="I92" i="39"/>
  <c r="I91" i="39"/>
  <c r="I90" i="39"/>
  <c r="I89" i="39"/>
  <c r="I88" i="39"/>
  <c r="I87" i="39"/>
  <c r="I81" i="39"/>
  <c r="I80" i="39"/>
  <c r="I79" i="39"/>
  <c r="I78" i="39"/>
  <c r="I77" i="39"/>
  <c r="I76" i="39"/>
  <c r="I70" i="39"/>
  <c r="I69" i="39"/>
  <c r="I68" i="39"/>
  <c r="I67" i="39"/>
  <c r="I66" i="39"/>
  <c r="I65" i="39"/>
  <c r="L71" i="39"/>
  <c r="L70" i="39"/>
  <c r="L69" i="39"/>
  <c r="L68" i="39"/>
  <c r="L67" i="39"/>
  <c r="L66" i="39"/>
  <c r="L65" i="39"/>
  <c r="G64" i="39"/>
  <c r="F64" i="39"/>
  <c r="E64" i="39"/>
  <c r="O63" i="39"/>
  <c r="N63" i="39"/>
  <c r="M63" i="39"/>
  <c r="J63" i="39"/>
  <c r="I63" i="39"/>
  <c r="H63" i="39"/>
  <c r="E63" i="39"/>
  <c r="D63" i="39"/>
  <c r="I62" i="39"/>
  <c r="L82" i="39"/>
  <c r="L81" i="39"/>
  <c r="L80" i="39"/>
  <c r="L79" i="39"/>
  <c r="L78" i="39"/>
  <c r="L77" i="39"/>
  <c r="L76" i="39"/>
  <c r="G75" i="39"/>
  <c r="F75" i="39"/>
  <c r="E75" i="39"/>
  <c r="O74" i="39"/>
  <c r="N74" i="39"/>
  <c r="M74" i="39"/>
  <c r="J74" i="39"/>
  <c r="I74" i="39"/>
  <c r="H74" i="39"/>
  <c r="E74" i="39"/>
  <c r="D74" i="39"/>
  <c r="I73" i="39"/>
  <c r="J30" i="39"/>
  <c r="J29" i="39"/>
  <c r="J28" i="39"/>
  <c r="J27" i="39"/>
  <c r="J26" i="39"/>
  <c r="J25" i="39"/>
  <c r="J24" i="39"/>
  <c r="J23" i="39"/>
  <c r="J22" i="39"/>
  <c r="J21" i="39"/>
  <c r="J20" i="39"/>
  <c r="J19" i="39"/>
  <c r="J18" i="39"/>
  <c r="J17" i="39"/>
  <c r="J16" i="39"/>
  <c r="J15" i="39"/>
  <c r="J14" i="39"/>
  <c r="G114" i="39"/>
  <c r="G113" i="39"/>
  <c r="G112" i="39"/>
  <c r="G111" i="39"/>
  <c r="G110" i="39"/>
  <c r="G109" i="39"/>
  <c r="G92" i="39"/>
  <c r="G91" i="39"/>
  <c r="G90" i="39"/>
  <c r="G89" i="39"/>
  <c r="G88" i="39"/>
  <c r="G87" i="39"/>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7" i="23"/>
  <c r="AB8" i="23"/>
  <c r="AB9" i="23"/>
  <c r="AB10" i="23"/>
  <c r="AB11" i="23"/>
  <c r="AB12" i="23"/>
  <c r="AB13" i="23"/>
  <c r="AB14" i="23"/>
  <c r="AB15" i="23"/>
  <c r="AB16" i="23"/>
  <c r="AB17" i="23"/>
  <c r="AB18" i="23"/>
  <c r="AB19" i="23"/>
  <c r="AB20" i="23"/>
  <c r="AB21" i="23"/>
  <c r="AB22" i="23"/>
  <c r="AB23" i="23"/>
  <c r="AB24" i="23"/>
  <c r="AB25" i="23"/>
  <c r="AB26" i="23"/>
  <c r="AB27" i="23"/>
  <c r="AB28" i="23"/>
  <c r="AB29" i="23"/>
  <c r="AB30" i="23"/>
  <c r="AB31" i="23"/>
  <c r="AB32" i="23"/>
  <c r="AB33" i="23"/>
  <c r="AB34" i="23"/>
  <c r="AB35" i="23"/>
  <c r="AB36" i="23"/>
  <c r="AB37" i="23"/>
  <c r="AB38" i="23"/>
  <c r="AB39" i="23"/>
  <c r="AB40" i="23"/>
  <c r="AB41" i="23"/>
  <c r="AB42" i="23"/>
  <c r="AB43" i="23"/>
  <c r="AB44" i="23"/>
  <c r="AB45" i="23"/>
  <c r="AB46" i="23"/>
  <c r="AB47" i="23"/>
  <c r="AB48" i="23"/>
  <c r="AB49" i="23"/>
  <c r="AB50" i="23"/>
  <c r="AB51" i="23"/>
  <c r="AB52" i="23"/>
  <c r="AB53" i="23"/>
  <c r="AB54" i="23"/>
  <c r="AB55" i="23"/>
  <c r="AB56" i="23"/>
  <c r="AB57" i="23"/>
  <c r="AB58" i="23"/>
  <c r="AB59" i="23"/>
  <c r="AB60" i="23"/>
  <c r="AB61" i="23"/>
  <c r="AB62" i="23"/>
  <c r="AB63" i="23"/>
  <c r="AB64" i="23"/>
  <c r="AB65" i="23"/>
  <c r="AB66" i="23"/>
  <c r="AB67" i="23"/>
  <c r="AB68" i="23"/>
  <c r="AB69" i="23"/>
  <c r="AB70" i="23"/>
  <c r="AB71" i="23"/>
  <c r="AB72" i="23"/>
  <c r="AB73" i="23"/>
  <c r="AB74" i="23"/>
  <c r="AB75" i="23"/>
  <c r="AB76" i="23"/>
  <c r="AB77" i="23"/>
  <c r="AB78" i="23"/>
  <c r="AB79" i="23"/>
  <c r="AB80" i="23"/>
  <c r="AB81" i="23"/>
  <c r="AB82" i="23"/>
  <c r="AB83" i="23"/>
  <c r="AB84" i="23"/>
  <c r="AB85" i="23"/>
  <c r="AB86" i="23"/>
  <c r="AB87" i="23"/>
  <c r="AB88" i="23"/>
  <c r="AB89" i="23"/>
  <c r="AB90" i="23"/>
  <c r="AB91" i="23"/>
  <c r="AB92" i="23"/>
  <c r="AB93" i="23"/>
  <c r="AB94" i="23"/>
  <c r="AB95" i="23"/>
  <c r="AB96" i="23"/>
  <c r="AB97" i="23"/>
  <c r="AB98" i="23"/>
  <c r="AB99" i="23"/>
  <c r="AB100" i="23"/>
  <c r="AB101" i="23"/>
  <c r="AB102" i="23"/>
  <c r="AB103" i="23"/>
  <c r="AB104" i="23"/>
  <c r="AB105" i="23"/>
  <c r="AB106" i="23"/>
  <c r="AB107" i="23"/>
  <c r="AB108" i="23"/>
  <c r="AB109" i="23"/>
  <c r="AB110" i="23"/>
  <c r="AB111" i="23"/>
  <c r="AB112" i="23"/>
  <c r="AB113" i="23"/>
  <c r="AB114" i="23"/>
  <c r="AB115" i="23"/>
  <c r="AB116" i="23"/>
  <c r="AB117" i="23"/>
  <c r="AB118" i="23"/>
  <c r="AB119" i="23"/>
  <c r="AB120" i="23"/>
  <c r="AB121" i="23"/>
  <c r="AB122" i="23"/>
  <c r="AB123" i="23"/>
  <c r="AB124" i="23"/>
  <c r="AB125" i="23"/>
  <c r="AB126" i="23"/>
  <c r="AB127" i="23"/>
  <c r="AB128" i="23"/>
  <c r="AB129" i="23"/>
  <c r="AB130" i="23"/>
  <c r="AB131" i="23"/>
  <c r="AB132" i="23"/>
  <c r="AB133" i="23"/>
  <c r="AB134" i="23"/>
  <c r="AB135" i="23"/>
  <c r="AB136" i="23"/>
  <c r="AB137" i="23"/>
  <c r="AB138" i="23"/>
  <c r="AB139" i="23"/>
  <c r="AB140" i="23"/>
  <c r="AB141" i="23"/>
  <c r="AB142" i="23"/>
  <c r="AB143" i="23"/>
  <c r="AB144" i="23"/>
  <c r="AB145" i="23"/>
  <c r="AB146" i="23"/>
  <c r="AB147" i="23"/>
  <c r="AB148" i="23"/>
  <c r="AB149" i="23"/>
  <c r="AB150" i="23"/>
  <c r="AB151" i="23"/>
  <c r="AB152" i="23"/>
  <c r="AB153" i="23"/>
  <c r="AB154" i="23"/>
  <c r="AB155" i="23"/>
  <c r="AB156" i="23"/>
  <c r="AB157" i="23"/>
  <c r="AB158" i="23"/>
  <c r="AB159" i="23"/>
  <c r="AB160" i="23"/>
  <c r="AB161" i="23"/>
  <c r="AB162" i="23"/>
  <c r="AB163" i="23"/>
  <c r="AB164" i="23"/>
  <c r="AB165" i="23"/>
  <c r="AB166" i="23"/>
  <c r="AB167" i="23"/>
  <c r="AB168" i="23"/>
  <c r="AB169" i="23"/>
  <c r="AB170" i="23"/>
  <c r="AB171" i="23"/>
  <c r="AB172" i="23"/>
  <c r="AB173" i="23"/>
  <c r="AB174" i="23"/>
  <c r="AB175" i="23"/>
  <c r="AB176" i="23"/>
  <c r="AB177" i="23"/>
  <c r="AB178" i="23"/>
  <c r="AB179" i="23"/>
  <c r="AB180" i="23"/>
  <c r="AB181" i="23"/>
  <c r="AB182" i="23"/>
  <c r="AB183" i="23"/>
  <c r="AB184" i="23"/>
  <c r="AB185" i="23"/>
  <c r="AB186" i="23"/>
  <c r="AB187" i="23"/>
  <c r="AB188" i="23"/>
  <c r="AB189" i="23"/>
  <c r="AB190" i="23"/>
  <c r="AB191" i="23"/>
  <c r="AB192" i="23"/>
  <c r="AB193" i="23"/>
  <c r="AB7" i="24"/>
  <c r="AB8" i="24"/>
  <c r="AB9" i="24"/>
  <c r="AB10" i="24"/>
  <c r="AB11" i="24"/>
  <c r="AB12" i="24"/>
  <c r="AB13" i="24"/>
  <c r="AB14" i="24"/>
  <c r="AB15" i="24"/>
  <c r="F87" i="39" s="1"/>
  <c r="AB16" i="24"/>
  <c r="AB17" i="24"/>
  <c r="AB18" i="24"/>
  <c r="AB19" i="24"/>
  <c r="AB20" i="24"/>
  <c r="AB21" i="24"/>
  <c r="AB22" i="24"/>
  <c r="AB23" i="24"/>
  <c r="AB24" i="24"/>
  <c r="AB25" i="24"/>
  <c r="AB26" i="24"/>
  <c r="AB27" i="24"/>
  <c r="AB28" i="24"/>
  <c r="AB29" i="24"/>
  <c r="AB30" i="24"/>
  <c r="AB31" i="24"/>
  <c r="AB32" i="24"/>
  <c r="AB33" i="24"/>
  <c r="AB34" i="24"/>
  <c r="AB35" i="24"/>
  <c r="AB36" i="24"/>
  <c r="AB37" i="24"/>
  <c r="AB38" i="24"/>
  <c r="AB39" i="24"/>
  <c r="AB40" i="24"/>
  <c r="AB41" i="24"/>
  <c r="AB42" i="24"/>
  <c r="AB43" i="24"/>
  <c r="AB44" i="24"/>
  <c r="AB45" i="24"/>
  <c r="AB46" i="24"/>
  <c r="AB47" i="24"/>
  <c r="AB48" i="24"/>
  <c r="AB49" i="24"/>
  <c r="AB50" i="24"/>
  <c r="AB51" i="24"/>
  <c r="AB52" i="24"/>
  <c r="AB53" i="24"/>
  <c r="AB54" i="24"/>
  <c r="AB55" i="24"/>
  <c r="AB56" i="24"/>
  <c r="AB57" i="24"/>
  <c r="AB58" i="24"/>
  <c r="AB59" i="24"/>
  <c r="AB60" i="24"/>
  <c r="AB61" i="24"/>
  <c r="AB62" i="24"/>
  <c r="AB63" i="24"/>
  <c r="AB64" i="24"/>
  <c r="AB65" i="24"/>
  <c r="AB66" i="24"/>
  <c r="AB67" i="24"/>
  <c r="AB68" i="24"/>
  <c r="AB69" i="24"/>
  <c r="AB70" i="24"/>
  <c r="AB71" i="24"/>
  <c r="AB72" i="24"/>
  <c r="AB73" i="24"/>
  <c r="AB74" i="24"/>
  <c r="AB75" i="24"/>
  <c r="AB76" i="24"/>
  <c r="AB77" i="24"/>
  <c r="AB78" i="24"/>
  <c r="AB79" i="24"/>
  <c r="AB80" i="24"/>
  <c r="AB81" i="24"/>
  <c r="AB82" i="24"/>
  <c r="AB83" i="24"/>
  <c r="AB84" i="24"/>
  <c r="AB85" i="24"/>
  <c r="AB86" i="24"/>
  <c r="AB87" i="24"/>
  <c r="AB88" i="24"/>
  <c r="AB89" i="24"/>
  <c r="AB90" i="24"/>
  <c r="AB91" i="24"/>
  <c r="AB92" i="24"/>
  <c r="AB93" i="24"/>
  <c r="AB94" i="24"/>
  <c r="AB95" i="24"/>
  <c r="AB96" i="24"/>
  <c r="AB97" i="24"/>
  <c r="AB98" i="24"/>
  <c r="AB99" i="24"/>
  <c r="AB100" i="24"/>
  <c r="AB101" i="24"/>
  <c r="AB102" i="24"/>
  <c r="AB103" i="24"/>
  <c r="AB104" i="24"/>
  <c r="AB105" i="24"/>
  <c r="AB106" i="24"/>
  <c r="AB107" i="24"/>
  <c r="AB108" i="24"/>
  <c r="AB109" i="24"/>
  <c r="AB110" i="24"/>
  <c r="AB111" i="24"/>
  <c r="AB112" i="24"/>
  <c r="AB113" i="24"/>
  <c r="AB114" i="24"/>
  <c r="AB115" i="24"/>
  <c r="AB116" i="24"/>
  <c r="AB117" i="24"/>
  <c r="AB118" i="24"/>
  <c r="AB119" i="24"/>
  <c r="AB120" i="24"/>
  <c r="AB121" i="24"/>
  <c r="AB122" i="24"/>
  <c r="AB123" i="24"/>
  <c r="AB124" i="24"/>
  <c r="AB125" i="24"/>
  <c r="AB126" i="24"/>
  <c r="AB127" i="24"/>
  <c r="AB128" i="24"/>
  <c r="AB129" i="24"/>
  <c r="AB130" i="24"/>
  <c r="AB131" i="24"/>
  <c r="AB132" i="24"/>
  <c r="AB133" i="24"/>
  <c r="AB134" i="24"/>
  <c r="AB135" i="24"/>
  <c r="AB136" i="24"/>
  <c r="AB137" i="24"/>
  <c r="AB138" i="24"/>
  <c r="AB139" i="24"/>
  <c r="AB140" i="24"/>
  <c r="AB141" i="24"/>
  <c r="AB142" i="24"/>
  <c r="AB143" i="24"/>
  <c r="AB144" i="24"/>
  <c r="AB145" i="24"/>
  <c r="AB146" i="24"/>
  <c r="AB147" i="24"/>
  <c r="AB148" i="24"/>
  <c r="AB149" i="24"/>
  <c r="AB150" i="24"/>
  <c r="AB151" i="24"/>
  <c r="AB152" i="24"/>
  <c r="AB153" i="24"/>
  <c r="AB154" i="24"/>
  <c r="AB155" i="24"/>
  <c r="AB156" i="24"/>
  <c r="AB157" i="24"/>
  <c r="AB158" i="24"/>
  <c r="AB159" i="24"/>
  <c r="AB160" i="24"/>
  <c r="AB161" i="24"/>
  <c r="AB162" i="24"/>
  <c r="AB163" i="24"/>
  <c r="AB164" i="24"/>
  <c r="AB165" i="24"/>
  <c r="AB166" i="24"/>
  <c r="AB167" i="24"/>
  <c r="AB168" i="24"/>
  <c r="AB169" i="24"/>
  <c r="AB170" i="24"/>
  <c r="AB171" i="24"/>
  <c r="AB172" i="24"/>
  <c r="AB173" i="24"/>
  <c r="AB174" i="24"/>
  <c r="AB175" i="24"/>
  <c r="AB176" i="24"/>
  <c r="AB177" i="24"/>
  <c r="AB178" i="24"/>
  <c r="AB179" i="24"/>
  <c r="AB180" i="24"/>
  <c r="AB181" i="24"/>
  <c r="AB182" i="24"/>
  <c r="AB183" i="24"/>
  <c r="AB184" i="24"/>
  <c r="AB185" i="24"/>
  <c r="AB186" i="24"/>
  <c r="AB187" i="24"/>
  <c r="AB188" i="24"/>
  <c r="AB189" i="24"/>
  <c r="AB190" i="24"/>
  <c r="AB191" i="24"/>
  <c r="AB192" i="24"/>
  <c r="AB193" i="24"/>
  <c r="AB7" i="25"/>
  <c r="AB8" i="25"/>
  <c r="AB9" i="25"/>
  <c r="AB10"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B35" i="25"/>
  <c r="AB36" i="25"/>
  <c r="AB37" i="25"/>
  <c r="AB38" i="25"/>
  <c r="AB39" i="25"/>
  <c r="AB40" i="25"/>
  <c r="AB41" i="25"/>
  <c r="AB42" i="25"/>
  <c r="AB43" i="25"/>
  <c r="AB44" i="25"/>
  <c r="AB45" i="25"/>
  <c r="AB46" i="25"/>
  <c r="AB47" i="25"/>
  <c r="AB48" i="25"/>
  <c r="AB49" i="25"/>
  <c r="AB50" i="25"/>
  <c r="AB51" i="25"/>
  <c r="AB52" i="25"/>
  <c r="AB53" i="25"/>
  <c r="AB54" i="25"/>
  <c r="AB55" i="25"/>
  <c r="AB56" i="25"/>
  <c r="AB57" i="25"/>
  <c r="AB58" i="25"/>
  <c r="AB59" i="25"/>
  <c r="AB60" i="25"/>
  <c r="AB61" i="25"/>
  <c r="AB62" i="25"/>
  <c r="AB63" i="25"/>
  <c r="AB64" i="25"/>
  <c r="AB65" i="25"/>
  <c r="AB66" i="25"/>
  <c r="AB67" i="25"/>
  <c r="AB68" i="25"/>
  <c r="AB69" i="25"/>
  <c r="AB70" i="25"/>
  <c r="AB71" i="25"/>
  <c r="AB72" i="25"/>
  <c r="AB73" i="25"/>
  <c r="AB74" i="25"/>
  <c r="AB75" i="25"/>
  <c r="AB76" i="25"/>
  <c r="AB77" i="25"/>
  <c r="AB78" i="25"/>
  <c r="AB79" i="25"/>
  <c r="AB80" i="25"/>
  <c r="AB81" i="25"/>
  <c r="AB82" i="25"/>
  <c r="AB83" i="25"/>
  <c r="AB84" i="25"/>
  <c r="AB85" i="25"/>
  <c r="AB86" i="25"/>
  <c r="AB87" i="25"/>
  <c r="AB88" i="25"/>
  <c r="AB89" i="25"/>
  <c r="AB90" i="25"/>
  <c r="AB91" i="25"/>
  <c r="AB92" i="25"/>
  <c r="AB93" i="25"/>
  <c r="AB94" i="25"/>
  <c r="AB95" i="25"/>
  <c r="AB96" i="25"/>
  <c r="AB97" i="25"/>
  <c r="AB98" i="25"/>
  <c r="AB99" i="25"/>
  <c r="AB100" i="25"/>
  <c r="AB101" i="25"/>
  <c r="AB102" i="25"/>
  <c r="AB103" i="25"/>
  <c r="AB104" i="25"/>
  <c r="AB105" i="25"/>
  <c r="AB106" i="25"/>
  <c r="AB107" i="25"/>
  <c r="AB108" i="25"/>
  <c r="AB109" i="25"/>
  <c r="AB110" i="25"/>
  <c r="AB111" i="25"/>
  <c r="AB112" i="25"/>
  <c r="AB113" i="25"/>
  <c r="AB114" i="25"/>
  <c r="AB115" i="25"/>
  <c r="AB116" i="25"/>
  <c r="AB117" i="25"/>
  <c r="AB118" i="25"/>
  <c r="AB119" i="25"/>
  <c r="AB120" i="25"/>
  <c r="AB121" i="25"/>
  <c r="AB122" i="25"/>
  <c r="AB123" i="25"/>
  <c r="AB124" i="25"/>
  <c r="AB125" i="25"/>
  <c r="AB126" i="25"/>
  <c r="AB127" i="25"/>
  <c r="AB128" i="25"/>
  <c r="AB129" i="25"/>
  <c r="AB130" i="25"/>
  <c r="AB131" i="25"/>
  <c r="AB132" i="25"/>
  <c r="AB133" i="25"/>
  <c r="AB134" i="25"/>
  <c r="AB135" i="25"/>
  <c r="AB136" i="25"/>
  <c r="AB137" i="25"/>
  <c r="AB138" i="25"/>
  <c r="AB139" i="25"/>
  <c r="AB140" i="25"/>
  <c r="AB141" i="25"/>
  <c r="AB142" i="25"/>
  <c r="AB143" i="25"/>
  <c r="AB144" i="25"/>
  <c r="AB145" i="25"/>
  <c r="AB146" i="25"/>
  <c r="AB147" i="25"/>
  <c r="AB148" i="25"/>
  <c r="AB149" i="25"/>
  <c r="AB150" i="25"/>
  <c r="AB151" i="25"/>
  <c r="AB152" i="25"/>
  <c r="AB153" i="25"/>
  <c r="AB154" i="25"/>
  <c r="AB155" i="25"/>
  <c r="AB156" i="25"/>
  <c r="AB157" i="25"/>
  <c r="AB158" i="25"/>
  <c r="AB159" i="25"/>
  <c r="AB160" i="25"/>
  <c r="AB161" i="25"/>
  <c r="AB162" i="25"/>
  <c r="AB163" i="25"/>
  <c r="AB164" i="25"/>
  <c r="AB165" i="25"/>
  <c r="AB166" i="25"/>
  <c r="AB167" i="25"/>
  <c r="AB168" i="25"/>
  <c r="AB169" i="25"/>
  <c r="AB170" i="25"/>
  <c r="AB171" i="25"/>
  <c r="AB172" i="25"/>
  <c r="AB173" i="25"/>
  <c r="AB174" i="25"/>
  <c r="AB175" i="25"/>
  <c r="AB176" i="25"/>
  <c r="AB177" i="25"/>
  <c r="AB178" i="25"/>
  <c r="AB179" i="25"/>
  <c r="AB180" i="25"/>
  <c r="AB181" i="25"/>
  <c r="AB182" i="25"/>
  <c r="AB183" i="25"/>
  <c r="AB184" i="25"/>
  <c r="AB185" i="25"/>
  <c r="AB186" i="25"/>
  <c r="AB187" i="25"/>
  <c r="AB188" i="25"/>
  <c r="AB189" i="25"/>
  <c r="AB190" i="25"/>
  <c r="AB191" i="25"/>
  <c r="AB192" i="25"/>
  <c r="AB193" i="25"/>
  <c r="AB7" i="26"/>
  <c r="AB8" i="26"/>
  <c r="AB9" i="26"/>
  <c r="AB10" i="26"/>
  <c r="AB11" i="26"/>
  <c r="AB12" i="26"/>
  <c r="AB13" i="26"/>
  <c r="AB14" i="26"/>
  <c r="AB15" i="26"/>
  <c r="AB16" i="26"/>
  <c r="AB17" i="26"/>
  <c r="AB18" i="26"/>
  <c r="AB19" i="26"/>
  <c r="AB20" i="26"/>
  <c r="AB21" i="26"/>
  <c r="AB22" i="26"/>
  <c r="AB23" i="26"/>
  <c r="AB24" i="26"/>
  <c r="AB25" i="26"/>
  <c r="AB26" i="26"/>
  <c r="AB27" i="26"/>
  <c r="AB28" i="26"/>
  <c r="AB29" i="26"/>
  <c r="AB30" i="26"/>
  <c r="AB31" i="26"/>
  <c r="AB32"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64" i="26"/>
  <c r="AB65" i="26"/>
  <c r="AB66" i="26"/>
  <c r="AB67" i="26"/>
  <c r="AB68" i="26"/>
  <c r="AB69" i="26"/>
  <c r="AB70" i="26"/>
  <c r="AB71" i="26"/>
  <c r="AB72" i="26"/>
  <c r="AB73" i="26"/>
  <c r="AB74" i="26"/>
  <c r="AB75" i="26"/>
  <c r="AB76" i="26"/>
  <c r="AB77" i="26"/>
  <c r="AB78" i="26"/>
  <c r="AB79" i="26"/>
  <c r="AB80" i="26"/>
  <c r="AB81" i="26"/>
  <c r="AB82" i="26"/>
  <c r="AB83" i="26"/>
  <c r="AB84" i="26"/>
  <c r="AB85" i="26"/>
  <c r="AB86" i="26"/>
  <c r="AB87" i="26"/>
  <c r="AB88" i="26"/>
  <c r="AB89" i="26"/>
  <c r="AB90" i="26"/>
  <c r="AB91" i="26"/>
  <c r="AB92" i="26"/>
  <c r="AB93" i="26"/>
  <c r="AB94" i="26"/>
  <c r="AB95" i="26"/>
  <c r="AB96" i="26"/>
  <c r="AB97" i="26"/>
  <c r="AB98" i="26"/>
  <c r="AB99" i="26"/>
  <c r="AB100" i="26"/>
  <c r="AB101" i="26"/>
  <c r="AB102" i="26"/>
  <c r="AB103" i="26"/>
  <c r="AB104" i="26"/>
  <c r="AB105" i="26"/>
  <c r="AB106" i="26"/>
  <c r="AB107" i="26"/>
  <c r="AB108" i="26"/>
  <c r="AB109" i="26"/>
  <c r="AB110" i="26"/>
  <c r="AB111" i="26"/>
  <c r="AB112" i="26"/>
  <c r="AB113" i="26"/>
  <c r="AB114" i="26"/>
  <c r="AB115" i="26"/>
  <c r="AB116" i="26"/>
  <c r="AB117" i="26"/>
  <c r="AB118" i="26"/>
  <c r="AB119" i="26"/>
  <c r="AB120" i="26"/>
  <c r="AB121" i="26"/>
  <c r="AB122" i="26"/>
  <c r="AB123" i="26"/>
  <c r="AB124" i="26"/>
  <c r="AB125" i="26"/>
  <c r="AB126" i="26"/>
  <c r="AB127" i="26"/>
  <c r="AB128" i="26"/>
  <c r="AB129" i="26"/>
  <c r="AB130" i="26"/>
  <c r="AB131" i="26"/>
  <c r="AB132" i="26"/>
  <c r="AB133" i="26"/>
  <c r="AB134" i="26"/>
  <c r="AB135" i="26"/>
  <c r="AB136" i="26"/>
  <c r="AB137" i="26"/>
  <c r="AB138" i="26"/>
  <c r="AB139" i="26"/>
  <c r="AB140" i="26"/>
  <c r="AB141" i="26"/>
  <c r="AB142" i="26"/>
  <c r="AB143" i="26"/>
  <c r="AB144" i="26"/>
  <c r="AB145" i="26"/>
  <c r="AB146" i="26"/>
  <c r="AB147" i="26"/>
  <c r="AB148" i="26"/>
  <c r="AB149" i="26"/>
  <c r="AB150" i="26"/>
  <c r="AB151" i="26"/>
  <c r="AB152" i="26"/>
  <c r="AB153" i="26"/>
  <c r="AB154" i="26"/>
  <c r="AB155" i="26"/>
  <c r="AB156" i="26"/>
  <c r="AB157" i="26"/>
  <c r="AB158" i="26"/>
  <c r="AB159" i="26"/>
  <c r="AB160" i="26"/>
  <c r="AB161" i="26"/>
  <c r="AB162" i="26"/>
  <c r="AB163" i="26"/>
  <c r="AB164" i="26"/>
  <c r="AB165" i="26"/>
  <c r="AB166" i="26"/>
  <c r="AB167" i="26"/>
  <c r="AB168" i="26"/>
  <c r="AB169" i="26"/>
  <c r="AB170" i="26"/>
  <c r="AB171" i="26"/>
  <c r="AB172" i="26"/>
  <c r="AB173" i="26"/>
  <c r="AB174" i="26"/>
  <c r="AB175" i="26"/>
  <c r="AB176" i="26"/>
  <c r="AB177" i="26"/>
  <c r="AB178" i="26"/>
  <c r="AB179" i="26"/>
  <c r="AB180" i="26"/>
  <c r="AB181" i="26"/>
  <c r="AB182" i="26"/>
  <c r="AB183" i="26"/>
  <c r="AB184" i="26"/>
  <c r="AB185" i="26"/>
  <c r="AB186" i="26"/>
  <c r="AB187" i="26"/>
  <c r="AB188" i="26"/>
  <c r="AB189" i="26"/>
  <c r="AB190" i="26"/>
  <c r="AB191" i="26"/>
  <c r="AB192" i="26"/>
  <c r="AB193" i="26"/>
  <c r="AB7" i="27"/>
  <c r="AB8" i="27"/>
  <c r="AB9" i="27"/>
  <c r="AB10" i="27"/>
  <c r="AB11" i="27"/>
  <c r="AB12" i="27"/>
  <c r="AB13" i="27"/>
  <c r="AB14" i="27"/>
  <c r="AB15" i="27"/>
  <c r="AB16" i="27"/>
  <c r="AB17" i="27"/>
  <c r="AB18" i="27"/>
  <c r="AB19" i="27"/>
  <c r="AB20" i="27"/>
  <c r="AB21" i="27"/>
  <c r="AB22" i="27"/>
  <c r="AB23" i="27"/>
  <c r="AB24" i="27"/>
  <c r="AB25" i="27"/>
  <c r="AB26" i="27"/>
  <c r="AB27" i="27"/>
  <c r="AB28" i="27"/>
  <c r="AB29" i="27"/>
  <c r="AB30" i="27"/>
  <c r="AB31" i="27"/>
  <c r="AB32" i="27"/>
  <c r="AB33" i="27"/>
  <c r="AB34" i="27"/>
  <c r="AB35" i="27"/>
  <c r="AB36" i="27"/>
  <c r="AB37" i="27"/>
  <c r="AB38" i="27"/>
  <c r="AB39" i="27"/>
  <c r="AB40" i="27"/>
  <c r="AB41" i="27"/>
  <c r="AB42" i="27"/>
  <c r="AB43" i="27"/>
  <c r="AB44" i="27"/>
  <c r="AB45" i="27"/>
  <c r="AB46" i="27"/>
  <c r="AB47" i="27"/>
  <c r="AB48" i="27"/>
  <c r="AB49" i="27"/>
  <c r="AB50" i="27"/>
  <c r="AB51" i="27"/>
  <c r="AB52" i="27"/>
  <c r="AB53" i="27"/>
  <c r="AB54" i="27"/>
  <c r="AB55" i="27"/>
  <c r="AB56" i="27"/>
  <c r="AB57" i="27"/>
  <c r="AB58" i="27"/>
  <c r="AB59" i="27"/>
  <c r="AB60" i="27"/>
  <c r="AB61" i="27"/>
  <c r="AB62" i="27"/>
  <c r="AB63" i="27"/>
  <c r="AB64" i="27"/>
  <c r="AB65" i="27"/>
  <c r="AB66" i="27"/>
  <c r="AB67" i="27"/>
  <c r="AB68" i="27"/>
  <c r="AB69" i="27"/>
  <c r="AB70" i="27"/>
  <c r="AB71" i="27"/>
  <c r="AB72" i="27"/>
  <c r="AB73" i="27"/>
  <c r="AB74" i="27"/>
  <c r="AB75" i="27"/>
  <c r="AB76" i="27"/>
  <c r="AB77" i="27"/>
  <c r="AB78" i="27"/>
  <c r="AB79" i="27"/>
  <c r="AB80" i="27"/>
  <c r="AB81" i="27"/>
  <c r="AB82" i="27"/>
  <c r="AB83" i="27"/>
  <c r="AB84" i="27"/>
  <c r="AB85" i="27"/>
  <c r="AB86" i="27"/>
  <c r="AB87" i="27"/>
  <c r="AB88" i="27"/>
  <c r="AB89" i="27"/>
  <c r="AB90" i="27"/>
  <c r="AB91" i="27"/>
  <c r="AB92" i="27"/>
  <c r="AB93" i="27"/>
  <c r="AB94" i="27"/>
  <c r="AB95" i="27"/>
  <c r="AB96" i="27"/>
  <c r="AB97" i="27"/>
  <c r="AB98" i="27"/>
  <c r="AB99" i="27"/>
  <c r="AB100" i="27"/>
  <c r="AB101" i="27"/>
  <c r="AB102" i="27"/>
  <c r="AB103" i="27"/>
  <c r="AB104" i="27"/>
  <c r="AB105" i="27"/>
  <c r="AB106" i="27"/>
  <c r="AB107" i="27"/>
  <c r="AB108" i="27"/>
  <c r="AB109" i="27"/>
  <c r="AB110" i="27"/>
  <c r="AB111" i="27"/>
  <c r="AB112" i="27"/>
  <c r="AB113" i="27"/>
  <c r="AB114" i="27"/>
  <c r="AB115" i="27"/>
  <c r="AB116" i="27"/>
  <c r="AB117" i="27"/>
  <c r="AB118" i="27"/>
  <c r="AB119" i="27"/>
  <c r="AB120" i="27"/>
  <c r="AB121" i="27"/>
  <c r="AB122" i="27"/>
  <c r="AB123" i="27"/>
  <c r="AB124" i="27"/>
  <c r="AB125" i="27"/>
  <c r="AB126" i="27"/>
  <c r="AB127" i="27"/>
  <c r="AB128" i="27"/>
  <c r="AB129" i="27"/>
  <c r="AB130" i="27"/>
  <c r="AB131" i="27"/>
  <c r="AB132" i="27"/>
  <c r="AB133" i="27"/>
  <c r="AB134" i="27"/>
  <c r="AB135" i="27"/>
  <c r="AB136" i="27"/>
  <c r="AB137" i="27"/>
  <c r="AB138" i="27"/>
  <c r="AB139" i="27"/>
  <c r="AB140" i="27"/>
  <c r="AB141" i="27"/>
  <c r="AB142" i="27"/>
  <c r="AB143" i="27"/>
  <c r="AB144" i="27"/>
  <c r="AB145" i="27"/>
  <c r="AB146" i="27"/>
  <c r="AB147" i="27"/>
  <c r="AB148" i="27"/>
  <c r="AB149" i="27"/>
  <c r="AB150" i="27"/>
  <c r="AB151" i="27"/>
  <c r="AB152" i="27"/>
  <c r="AB153" i="27"/>
  <c r="AB154" i="27"/>
  <c r="AB155" i="27"/>
  <c r="AB156" i="27"/>
  <c r="AB157" i="27"/>
  <c r="AB158" i="27"/>
  <c r="AB159" i="27"/>
  <c r="AB160" i="27"/>
  <c r="AB161" i="27"/>
  <c r="AB162" i="27"/>
  <c r="AB163" i="27"/>
  <c r="AB164" i="27"/>
  <c r="AB165" i="27"/>
  <c r="AB166" i="27"/>
  <c r="AB167" i="27"/>
  <c r="AB168" i="27"/>
  <c r="AB169" i="27"/>
  <c r="AB170" i="27"/>
  <c r="AB171" i="27"/>
  <c r="AB172" i="27"/>
  <c r="AB173" i="27"/>
  <c r="AB174" i="27"/>
  <c r="AB175" i="27"/>
  <c r="AB176" i="27"/>
  <c r="AB177" i="27"/>
  <c r="AB178" i="27"/>
  <c r="AB179" i="27"/>
  <c r="AB180" i="27"/>
  <c r="AB181" i="27"/>
  <c r="AB182" i="27"/>
  <c r="AB183" i="27"/>
  <c r="AB184" i="27"/>
  <c r="AB185" i="27"/>
  <c r="AB186" i="27"/>
  <c r="AB187" i="27"/>
  <c r="AB188" i="27"/>
  <c r="AB189" i="27"/>
  <c r="AB190" i="27"/>
  <c r="AB191" i="27"/>
  <c r="AB192" i="27"/>
  <c r="AB193" i="27"/>
  <c r="AB7" i="28"/>
  <c r="AB8" i="28"/>
  <c r="AB9" i="28"/>
  <c r="AB10" i="28"/>
  <c r="AB11" i="28"/>
  <c r="AB12" i="28"/>
  <c r="AB13" i="28"/>
  <c r="AB14" i="28"/>
  <c r="AB15" i="28"/>
  <c r="AB16" i="28"/>
  <c r="AB17" i="28"/>
  <c r="AB18" i="28"/>
  <c r="AB19" i="28"/>
  <c r="AB20" i="28"/>
  <c r="AB21" i="28"/>
  <c r="AB22" i="28"/>
  <c r="AB23" i="28"/>
  <c r="AB24" i="28"/>
  <c r="AB25" i="28"/>
  <c r="AB26" i="28"/>
  <c r="AB27" i="28"/>
  <c r="AB28" i="28"/>
  <c r="AB29" i="28"/>
  <c r="AB30" i="28"/>
  <c r="AB31" i="28"/>
  <c r="AB32" i="28"/>
  <c r="AB33" i="28"/>
  <c r="AB34" i="28"/>
  <c r="AB35" i="28"/>
  <c r="AB36" i="28"/>
  <c r="AB37" i="28"/>
  <c r="AB38" i="28"/>
  <c r="AB39" i="28"/>
  <c r="AB40" i="28"/>
  <c r="AB41" i="28"/>
  <c r="AB42" i="28"/>
  <c r="AB43" i="28"/>
  <c r="AB44" i="28"/>
  <c r="AB45" i="28"/>
  <c r="AB46" i="28"/>
  <c r="AB47" i="28"/>
  <c r="AB48" i="28"/>
  <c r="AB49" i="28"/>
  <c r="AB50" i="28"/>
  <c r="AB51" i="28"/>
  <c r="AB52" i="28"/>
  <c r="AB53" i="28"/>
  <c r="AB54" i="28"/>
  <c r="AB55" i="28"/>
  <c r="AB56" i="28"/>
  <c r="AB57" i="28"/>
  <c r="AB58" i="28"/>
  <c r="AB59" i="28"/>
  <c r="AB60" i="28"/>
  <c r="AB61" i="28"/>
  <c r="AB62" i="28"/>
  <c r="AB63" i="28"/>
  <c r="AB64" i="28"/>
  <c r="AB65" i="28"/>
  <c r="AB66" i="28"/>
  <c r="AB67" i="28"/>
  <c r="AB68" i="28"/>
  <c r="AB69" i="28"/>
  <c r="AB70" i="28"/>
  <c r="AB71" i="28"/>
  <c r="AB72" i="28"/>
  <c r="AB73" i="28"/>
  <c r="AB74" i="28"/>
  <c r="AB75" i="28"/>
  <c r="AB76" i="28"/>
  <c r="AB77" i="28"/>
  <c r="AB78" i="28"/>
  <c r="AB79" i="28"/>
  <c r="AB80" i="28"/>
  <c r="AB81" i="28"/>
  <c r="AB82" i="28"/>
  <c r="AB83" i="28"/>
  <c r="AB84" i="28"/>
  <c r="AB85" i="28"/>
  <c r="AB86" i="28"/>
  <c r="AB87" i="28"/>
  <c r="AB88" i="28"/>
  <c r="AB89" i="28"/>
  <c r="AB90" i="28"/>
  <c r="AB91" i="28"/>
  <c r="AB92" i="28"/>
  <c r="AB93" i="28"/>
  <c r="AB94" i="28"/>
  <c r="AB95" i="28"/>
  <c r="AB96" i="28"/>
  <c r="AB97" i="28"/>
  <c r="AB98" i="28"/>
  <c r="AB99" i="28"/>
  <c r="AB100" i="28"/>
  <c r="AB101" i="28"/>
  <c r="AB102" i="28"/>
  <c r="AB103" i="28"/>
  <c r="AB104" i="28"/>
  <c r="AB105" i="28"/>
  <c r="AB106" i="28"/>
  <c r="AB107" i="28"/>
  <c r="AB108" i="28"/>
  <c r="AB109" i="28"/>
  <c r="AB110" i="28"/>
  <c r="AB111" i="28"/>
  <c r="AB112" i="28"/>
  <c r="AB113" i="28"/>
  <c r="AB114" i="28"/>
  <c r="AB115" i="28"/>
  <c r="AB116" i="28"/>
  <c r="AB117" i="28"/>
  <c r="AB118" i="28"/>
  <c r="AB119" i="28"/>
  <c r="AB120" i="28"/>
  <c r="AB121" i="28"/>
  <c r="AB122" i="28"/>
  <c r="AB123" i="28"/>
  <c r="AB124" i="28"/>
  <c r="AB125" i="28"/>
  <c r="AB126" i="28"/>
  <c r="AB127" i="28"/>
  <c r="AB128" i="28"/>
  <c r="AB129" i="28"/>
  <c r="AB130" i="28"/>
  <c r="AB131" i="28"/>
  <c r="AB132" i="28"/>
  <c r="AB133" i="28"/>
  <c r="AB134" i="28"/>
  <c r="AB135" i="28"/>
  <c r="AB136" i="28"/>
  <c r="AB137" i="28"/>
  <c r="AB138" i="28"/>
  <c r="AB139" i="28"/>
  <c r="AB140" i="28"/>
  <c r="AB141" i="28"/>
  <c r="AB142" i="28"/>
  <c r="AB143" i="28"/>
  <c r="AB144" i="28"/>
  <c r="AB145" i="28"/>
  <c r="AB146" i="28"/>
  <c r="AB147" i="28"/>
  <c r="AB148" i="28"/>
  <c r="AB149" i="28"/>
  <c r="AB150" i="28"/>
  <c r="AB151" i="28"/>
  <c r="AB152" i="28"/>
  <c r="AB153" i="28"/>
  <c r="AB154" i="28"/>
  <c r="AB155" i="28"/>
  <c r="AB156" i="28"/>
  <c r="AB157" i="28"/>
  <c r="AB158" i="28"/>
  <c r="AB159" i="28"/>
  <c r="AB160" i="28"/>
  <c r="AB161" i="28"/>
  <c r="AB162" i="28"/>
  <c r="AB163" i="28"/>
  <c r="AB164" i="28"/>
  <c r="AB165" i="28"/>
  <c r="AB166" i="28"/>
  <c r="AB167" i="28"/>
  <c r="AB168" i="28"/>
  <c r="AB169" i="28"/>
  <c r="AB170" i="28"/>
  <c r="AB171" i="28"/>
  <c r="AB172" i="28"/>
  <c r="AB173" i="28"/>
  <c r="AB174" i="28"/>
  <c r="AB175" i="28"/>
  <c r="AB176" i="28"/>
  <c r="AB177" i="28"/>
  <c r="AB178" i="28"/>
  <c r="AB179" i="28"/>
  <c r="AB180" i="28"/>
  <c r="AB181" i="28"/>
  <c r="AB182" i="28"/>
  <c r="AB183" i="28"/>
  <c r="AB184" i="28"/>
  <c r="AB185" i="28"/>
  <c r="AB186" i="28"/>
  <c r="AB187" i="28"/>
  <c r="AB188" i="28"/>
  <c r="AB189" i="28"/>
  <c r="AB190" i="28"/>
  <c r="AB191" i="28"/>
  <c r="AB192" i="28"/>
  <c r="AB193" i="28"/>
  <c r="AB7" i="29"/>
  <c r="AB8" i="29"/>
  <c r="AB9" i="29"/>
  <c r="AB10" i="29"/>
  <c r="AB11" i="29"/>
  <c r="AB12" i="29"/>
  <c r="AB13" i="29"/>
  <c r="AB14" i="29"/>
  <c r="AB15" i="29"/>
  <c r="AB16" i="29"/>
  <c r="AB17" i="29"/>
  <c r="AB18" i="29"/>
  <c r="AB19" i="29"/>
  <c r="AB20" i="29"/>
  <c r="AB21" i="29"/>
  <c r="AB22" i="29"/>
  <c r="AB23" i="29"/>
  <c r="AB24" i="29"/>
  <c r="AB25" i="29"/>
  <c r="AB26" i="29"/>
  <c r="AB27" i="29"/>
  <c r="AB28" i="29"/>
  <c r="AB29" i="29"/>
  <c r="AB30" i="29"/>
  <c r="AB31" i="29"/>
  <c r="AB32" i="29"/>
  <c r="AB33" i="29"/>
  <c r="AB34" i="29"/>
  <c r="AB35" i="29"/>
  <c r="AB36" i="29"/>
  <c r="AB37" i="29"/>
  <c r="AB38" i="29"/>
  <c r="AB39" i="29"/>
  <c r="AB40" i="29"/>
  <c r="AB41" i="29"/>
  <c r="AB42" i="29"/>
  <c r="AB43" i="29"/>
  <c r="AB44" i="29"/>
  <c r="AB45" i="29"/>
  <c r="AB46" i="29"/>
  <c r="AB47" i="29"/>
  <c r="AB48" i="29"/>
  <c r="AB49" i="29"/>
  <c r="AB50" i="29"/>
  <c r="AB51" i="29"/>
  <c r="AB52" i="29"/>
  <c r="AB53" i="29"/>
  <c r="AB54" i="29"/>
  <c r="AB55" i="29"/>
  <c r="AB56" i="29"/>
  <c r="AB57" i="29"/>
  <c r="AB58" i="29"/>
  <c r="AB59" i="29"/>
  <c r="AB60" i="29"/>
  <c r="AB61" i="29"/>
  <c r="AB62" i="29"/>
  <c r="AB63" i="29"/>
  <c r="AB64" i="29"/>
  <c r="AB65" i="29"/>
  <c r="AB66" i="29"/>
  <c r="AB67" i="29"/>
  <c r="AB68" i="29"/>
  <c r="AB69" i="29"/>
  <c r="AB70" i="29"/>
  <c r="AB71" i="29"/>
  <c r="AB72" i="29"/>
  <c r="AB73" i="29"/>
  <c r="AB74" i="29"/>
  <c r="AB75" i="29"/>
  <c r="AB76" i="29"/>
  <c r="AB77" i="29"/>
  <c r="AB78" i="29"/>
  <c r="AB79" i="29"/>
  <c r="AB80" i="29"/>
  <c r="AB81" i="29"/>
  <c r="AB82" i="29"/>
  <c r="AB83" i="29"/>
  <c r="AB84" i="29"/>
  <c r="AB85" i="29"/>
  <c r="AB86" i="29"/>
  <c r="AB87" i="29"/>
  <c r="AB88" i="29"/>
  <c r="AB89" i="29"/>
  <c r="AB90" i="29"/>
  <c r="AB91" i="29"/>
  <c r="AB92" i="29"/>
  <c r="AB93" i="29"/>
  <c r="AB94" i="29"/>
  <c r="AB95" i="29"/>
  <c r="AB96" i="29"/>
  <c r="AB97" i="29"/>
  <c r="AB98" i="29"/>
  <c r="AB99" i="29"/>
  <c r="AB100" i="29"/>
  <c r="AB101" i="29"/>
  <c r="AB102" i="29"/>
  <c r="AB103" i="29"/>
  <c r="AB104" i="29"/>
  <c r="AB105" i="29"/>
  <c r="AB106" i="29"/>
  <c r="AB107" i="29"/>
  <c r="AB108" i="29"/>
  <c r="AB109" i="29"/>
  <c r="AB110" i="29"/>
  <c r="AB111" i="29"/>
  <c r="AB112" i="29"/>
  <c r="AB113" i="29"/>
  <c r="AB114" i="29"/>
  <c r="AB115" i="29"/>
  <c r="AB116" i="29"/>
  <c r="AB117" i="29"/>
  <c r="AB118" i="29"/>
  <c r="AB119" i="29"/>
  <c r="AB120" i="29"/>
  <c r="AB121" i="29"/>
  <c r="AB122" i="29"/>
  <c r="AB123" i="29"/>
  <c r="AB124" i="29"/>
  <c r="AB125" i="29"/>
  <c r="AB126" i="29"/>
  <c r="AB127" i="29"/>
  <c r="AB128" i="29"/>
  <c r="AB129" i="29"/>
  <c r="AB130" i="29"/>
  <c r="AB131" i="29"/>
  <c r="AB132" i="29"/>
  <c r="AB133" i="29"/>
  <c r="AB134" i="29"/>
  <c r="AB135" i="29"/>
  <c r="AB136" i="29"/>
  <c r="AB137" i="29"/>
  <c r="AB138" i="29"/>
  <c r="AB139" i="29"/>
  <c r="AB140" i="29"/>
  <c r="AB141" i="29"/>
  <c r="AB142" i="29"/>
  <c r="AB143" i="29"/>
  <c r="AB144" i="29"/>
  <c r="AB145" i="29"/>
  <c r="AB146" i="29"/>
  <c r="AB147" i="29"/>
  <c r="AB148" i="29"/>
  <c r="AB149" i="29"/>
  <c r="AB150" i="29"/>
  <c r="AB151" i="29"/>
  <c r="AB152" i="29"/>
  <c r="AB153" i="29"/>
  <c r="AB154" i="29"/>
  <c r="AB155" i="29"/>
  <c r="AB156" i="29"/>
  <c r="AB157" i="29"/>
  <c r="AB158" i="29"/>
  <c r="AB159" i="29"/>
  <c r="AB160" i="29"/>
  <c r="AB161" i="29"/>
  <c r="AB162" i="29"/>
  <c r="AB163" i="29"/>
  <c r="AB164" i="29"/>
  <c r="AB165" i="29"/>
  <c r="AB166" i="29"/>
  <c r="AB167" i="29"/>
  <c r="AB168" i="29"/>
  <c r="AB169" i="29"/>
  <c r="AB170" i="29"/>
  <c r="AB171" i="29"/>
  <c r="AB172" i="29"/>
  <c r="AB173" i="29"/>
  <c r="AB174" i="29"/>
  <c r="AB175" i="29"/>
  <c r="AB176" i="29"/>
  <c r="AB177" i="29"/>
  <c r="AB178" i="29"/>
  <c r="AB179" i="29"/>
  <c r="AB180" i="29"/>
  <c r="AB181" i="29"/>
  <c r="AB182" i="29"/>
  <c r="AB183" i="29"/>
  <c r="AB184" i="29"/>
  <c r="AB185" i="29"/>
  <c r="AB186" i="29"/>
  <c r="AB187" i="29"/>
  <c r="AB188" i="29"/>
  <c r="AB189" i="29"/>
  <c r="AB190" i="29"/>
  <c r="AB191" i="29"/>
  <c r="AB192" i="29"/>
  <c r="AB193" i="29"/>
  <c r="AB7" i="30"/>
  <c r="AB8" i="30"/>
  <c r="AB9" i="30"/>
  <c r="AB10" i="30"/>
  <c r="AB11" i="30"/>
  <c r="AB12" i="30"/>
  <c r="AB13" i="30"/>
  <c r="AB14" i="30"/>
  <c r="AB15" i="30"/>
  <c r="AB16" i="30"/>
  <c r="AB17" i="30"/>
  <c r="AB18" i="30"/>
  <c r="AB19" i="30"/>
  <c r="AB20" i="30"/>
  <c r="AB21" i="30"/>
  <c r="AB22" i="30"/>
  <c r="AB23" i="30"/>
  <c r="AB24" i="30"/>
  <c r="AB25" i="30"/>
  <c r="AB26" i="30"/>
  <c r="AB27" i="30"/>
  <c r="AB28" i="30"/>
  <c r="AB29" i="30"/>
  <c r="AB30" i="30"/>
  <c r="AB31" i="30"/>
  <c r="AB32" i="30"/>
  <c r="AB33" i="30"/>
  <c r="AB34" i="30"/>
  <c r="AB35" i="30"/>
  <c r="AB36" i="30"/>
  <c r="AB37" i="30"/>
  <c r="AB38" i="30"/>
  <c r="AB39" i="30"/>
  <c r="AB40" i="30"/>
  <c r="AB41" i="30"/>
  <c r="AB42" i="30"/>
  <c r="AB43" i="30"/>
  <c r="AB44" i="30"/>
  <c r="AB45" i="30"/>
  <c r="AB46" i="30"/>
  <c r="AB47" i="30"/>
  <c r="AB48" i="30"/>
  <c r="AB49" i="30"/>
  <c r="AB50" i="30"/>
  <c r="AB51" i="30"/>
  <c r="AB52" i="30"/>
  <c r="AB53" i="30"/>
  <c r="AB54" i="30"/>
  <c r="AB55" i="30"/>
  <c r="AB56" i="30"/>
  <c r="AB57" i="30"/>
  <c r="AB58" i="30"/>
  <c r="AB59" i="30"/>
  <c r="AB60" i="30"/>
  <c r="AB61" i="30"/>
  <c r="AB62" i="30"/>
  <c r="AB63" i="30"/>
  <c r="AB64" i="30"/>
  <c r="AB65" i="30"/>
  <c r="AB66" i="30"/>
  <c r="AB67" i="30"/>
  <c r="AB68" i="30"/>
  <c r="AB69" i="30"/>
  <c r="AB70" i="30"/>
  <c r="AB71" i="30"/>
  <c r="AB72" i="30"/>
  <c r="AB73" i="30"/>
  <c r="AB74" i="30"/>
  <c r="AB75" i="30"/>
  <c r="AB76" i="30"/>
  <c r="AB77" i="30"/>
  <c r="AB78" i="30"/>
  <c r="AB79" i="30"/>
  <c r="AB80" i="30"/>
  <c r="AB81" i="30"/>
  <c r="AB82" i="30"/>
  <c r="AB83" i="30"/>
  <c r="AB84" i="30"/>
  <c r="AB85" i="30"/>
  <c r="AB86" i="30"/>
  <c r="AB87" i="30"/>
  <c r="AB88" i="30"/>
  <c r="AB89" i="30"/>
  <c r="AB90" i="30"/>
  <c r="AB91" i="30"/>
  <c r="AB92" i="30"/>
  <c r="AB93" i="30"/>
  <c r="AB94" i="30"/>
  <c r="AB95" i="30"/>
  <c r="AB96" i="30"/>
  <c r="AB97" i="30"/>
  <c r="AB98" i="30"/>
  <c r="AB99" i="30"/>
  <c r="AB100" i="30"/>
  <c r="AB101" i="30"/>
  <c r="AB102" i="30"/>
  <c r="AB103" i="30"/>
  <c r="AB104" i="30"/>
  <c r="AB105" i="30"/>
  <c r="AB106" i="30"/>
  <c r="AB107" i="30"/>
  <c r="AB108" i="30"/>
  <c r="AB109" i="30"/>
  <c r="AB110" i="30"/>
  <c r="AB111" i="30"/>
  <c r="AB112" i="30"/>
  <c r="AB113" i="30"/>
  <c r="AB114" i="30"/>
  <c r="AB115" i="30"/>
  <c r="AB116" i="30"/>
  <c r="AB117" i="30"/>
  <c r="AB118" i="30"/>
  <c r="AB119" i="30"/>
  <c r="AB120" i="30"/>
  <c r="AB121" i="30"/>
  <c r="AB122" i="30"/>
  <c r="AB123" i="30"/>
  <c r="AB124" i="30"/>
  <c r="AB125" i="30"/>
  <c r="AB126" i="30"/>
  <c r="AB127" i="30"/>
  <c r="AB128" i="30"/>
  <c r="AB129" i="30"/>
  <c r="AB130" i="30"/>
  <c r="AB131" i="30"/>
  <c r="AB132" i="30"/>
  <c r="AB133" i="30"/>
  <c r="AB134" i="30"/>
  <c r="AB135" i="30"/>
  <c r="AB136" i="30"/>
  <c r="AB137" i="30"/>
  <c r="AB138" i="30"/>
  <c r="AB139" i="30"/>
  <c r="AB140" i="30"/>
  <c r="AB141" i="30"/>
  <c r="AB142" i="30"/>
  <c r="AB143" i="30"/>
  <c r="AB144" i="30"/>
  <c r="AB145" i="30"/>
  <c r="AB146" i="30"/>
  <c r="AB147" i="30"/>
  <c r="AB148" i="30"/>
  <c r="AB149" i="30"/>
  <c r="AB150" i="30"/>
  <c r="AB151" i="30"/>
  <c r="AB152" i="30"/>
  <c r="AB153" i="30"/>
  <c r="AB154" i="30"/>
  <c r="AB155" i="30"/>
  <c r="AB156" i="30"/>
  <c r="AB157" i="30"/>
  <c r="AB158" i="30"/>
  <c r="AB159" i="30"/>
  <c r="AB160" i="30"/>
  <c r="AB161" i="30"/>
  <c r="AB162" i="30"/>
  <c r="AB163" i="30"/>
  <c r="AB164" i="30"/>
  <c r="AB165" i="30"/>
  <c r="AB166" i="30"/>
  <c r="AB167" i="30"/>
  <c r="AB168" i="30"/>
  <c r="AB169" i="30"/>
  <c r="AB170" i="30"/>
  <c r="AB171" i="30"/>
  <c r="AB172" i="30"/>
  <c r="AB173" i="30"/>
  <c r="AB174" i="30"/>
  <c r="AB175" i="30"/>
  <c r="AB176" i="30"/>
  <c r="AB177" i="30"/>
  <c r="AB178" i="30"/>
  <c r="AB179" i="30"/>
  <c r="AB180" i="30"/>
  <c r="AB181" i="30"/>
  <c r="AB182" i="30"/>
  <c r="AB183" i="30"/>
  <c r="AB184" i="30"/>
  <c r="AB185" i="30"/>
  <c r="AB186" i="30"/>
  <c r="AB187" i="30"/>
  <c r="AB188" i="30"/>
  <c r="AB189" i="30"/>
  <c r="AB190" i="30"/>
  <c r="AB191" i="30"/>
  <c r="AB192" i="30"/>
  <c r="AB193" i="30"/>
  <c r="AB7" i="31"/>
  <c r="AB8" i="31"/>
  <c r="AB9" i="31"/>
  <c r="AB10" i="31"/>
  <c r="AB11" i="31"/>
  <c r="AB12" i="31"/>
  <c r="AB13" i="31"/>
  <c r="AB14" i="31"/>
  <c r="AB15" i="31"/>
  <c r="AB16" i="31"/>
  <c r="AB17" i="31"/>
  <c r="AB18" i="31"/>
  <c r="AB19" i="31"/>
  <c r="AB20" i="31"/>
  <c r="AB21" i="31"/>
  <c r="AB22" i="31"/>
  <c r="AB23" i="31"/>
  <c r="AB24" i="31"/>
  <c r="AB25" i="31"/>
  <c r="AB26" i="31"/>
  <c r="AB27" i="31"/>
  <c r="AB28" i="31"/>
  <c r="AB29" i="31"/>
  <c r="AB30" i="31"/>
  <c r="AB31" i="31"/>
  <c r="AB32" i="31"/>
  <c r="AB33" i="31"/>
  <c r="AB34" i="31"/>
  <c r="AB35" i="31"/>
  <c r="AB36" i="31"/>
  <c r="AB37" i="31"/>
  <c r="AB38" i="31"/>
  <c r="AB39" i="31"/>
  <c r="AB40" i="31"/>
  <c r="AB41" i="31"/>
  <c r="AB42" i="31"/>
  <c r="AB43" i="31"/>
  <c r="AB44" i="31"/>
  <c r="AB45" i="31"/>
  <c r="AB46" i="31"/>
  <c r="AB47" i="31"/>
  <c r="AB48" i="31"/>
  <c r="AB49" i="31"/>
  <c r="AB50" i="31"/>
  <c r="AB51" i="31"/>
  <c r="AB52" i="31"/>
  <c r="AB53" i="31"/>
  <c r="AB54" i="31"/>
  <c r="AB55" i="31"/>
  <c r="AB56" i="31"/>
  <c r="AB57" i="31"/>
  <c r="AB58" i="31"/>
  <c r="AB59" i="31"/>
  <c r="AB60" i="31"/>
  <c r="AB61" i="31"/>
  <c r="AB62" i="31"/>
  <c r="AB63" i="31"/>
  <c r="AB64" i="31"/>
  <c r="AB65" i="31"/>
  <c r="AB66" i="31"/>
  <c r="AB67" i="31"/>
  <c r="AB68" i="31"/>
  <c r="AB69" i="31"/>
  <c r="AB70" i="31"/>
  <c r="AB71" i="31"/>
  <c r="AB72" i="31"/>
  <c r="AB73" i="31"/>
  <c r="AB74" i="31"/>
  <c r="AB75" i="31"/>
  <c r="AB76" i="31"/>
  <c r="AB77" i="31"/>
  <c r="AB78" i="31"/>
  <c r="AB79" i="31"/>
  <c r="AB80" i="31"/>
  <c r="AB81" i="31"/>
  <c r="AB82" i="31"/>
  <c r="AB83" i="31"/>
  <c r="AB84" i="31"/>
  <c r="AB85" i="31"/>
  <c r="AB86" i="31"/>
  <c r="AB87" i="31"/>
  <c r="AB88" i="31"/>
  <c r="AB89" i="31"/>
  <c r="AB90" i="31"/>
  <c r="AB91" i="31"/>
  <c r="AB92" i="31"/>
  <c r="AB93" i="31"/>
  <c r="AB94" i="31"/>
  <c r="AB95" i="31"/>
  <c r="AB96" i="31"/>
  <c r="AB97" i="31"/>
  <c r="AB98" i="31"/>
  <c r="AB99" i="31"/>
  <c r="AB100" i="31"/>
  <c r="AB101" i="31"/>
  <c r="AB102" i="31"/>
  <c r="AB103" i="31"/>
  <c r="AB104" i="31"/>
  <c r="AB105" i="31"/>
  <c r="AB106" i="31"/>
  <c r="AB107" i="31"/>
  <c r="AB108" i="31"/>
  <c r="AB109" i="31"/>
  <c r="AB110" i="31"/>
  <c r="AB111" i="31"/>
  <c r="AB112" i="31"/>
  <c r="AB113" i="31"/>
  <c r="AB114" i="31"/>
  <c r="AB115" i="31"/>
  <c r="AB116" i="31"/>
  <c r="AB117" i="31"/>
  <c r="AB118" i="31"/>
  <c r="AB119" i="31"/>
  <c r="AB120" i="31"/>
  <c r="AB121" i="31"/>
  <c r="AB122" i="31"/>
  <c r="AB123" i="31"/>
  <c r="AB124" i="31"/>
  <c r="AB125" i="31"/>
  <c r="AB126" i="31"/>
  <c r="AB127" i="31"/>
  <c r="AB128" i="31"/>
  <c r="AB129" i="31"/>
  <c r="AB130" i="31"/>
  <c r="AB131" i="31"/>
  <c r="AB132" i="31"/>
  <c r="AB133" i="31"/>
  <c r="AB134" i="31"/>
  <c r="AB135" i="31"/>
  <c r="AB136" i="31"/>
  <c r="AB137" i="31"/>
  <c r="AB138" i="31"/>
  <c r="AB139" i="31"/>
  <c r="AB140" i="31"/>
  <c r="AB141" i="31"/>
  <c r="AB142" i="31"/>
  <c r="AB143" i="31"/>
  <c r="AB144" i="31"/>
  <c r="AB145" i="31"/>
  <c r="AB146" i="31"/>
  <c r="AB147" i="31"/>
  <c r="AB148" i="31"/>
  <c r="AB149" i="31"/>
  <c r="AB150" i="31"/>
  <c r="AB151" i="31"/>
  <c r="AB152" i="31"/>
  <c r="AB153" i="31"/>
  <c r="AB154" i="31"/>
  <c r="AB155" i="31"/>
  <c r="AB156" i="31"/>
  <c r="AB157" i="31"/>
  <c r="AB158" i="31"/>
  <c r="AB159" i="31"/>
  <c r="AB160" i="31"/>
  <c r="AB161" i="31"/>
  <c r="AB162" i="31"/>
  <c r="AB163" i="31"/>
  <c r="AB164" i="31"/>
  <c r="AB165" i="31"/>
  <c r="AB166" i="31"/>
  <c r="AB167" i="31"/>
  <c r="AB168" i="31"/>
  <c r="AB169" i="31"/>
  <c r="AB170" i="31"/>
  <c r="AB171" i="31"/>
  <c r="AB172" i="31"/>
  <c r="AB173" i="31"/>
  <c r="AB174" i="31"/>
  <c r="AB175" i="31"/>
  <c r="AB176" i="31"/>
  <c r="AB177" i="31"/>
  <c r="AB178" i="31"/>
  <c r="AB179" i="31"/>
  <c r="AB180" i="31"/>
  <c r="AB181" i="31"/>
  <c r="AB182" i="31"/>
  <c r="AB183" i="31"/>
  <c r="AB184" i="31"/>
  <c r="AB185" i="31"/>
  <c r="AB186" i="31"/>
  <c r="AB187" i="31"/>
  <c r="AB188" i="31"/>
  <c r="AB189" i="31"/>
  <c r="AB190" i="31"/>
  <c r="AB191" i="31"/>
  <c r="AB192" i="31"/>
  <c r="AB193" i="31"/>
  <c r="AB7" i="33"/>
  <c r="AB8" i="33"/>
  <c r="AB9" i="33"/>
  <c r="AB10" i="33"/>
  <c r="AB11" i="33"/>
  <c r="AB12" i="33"/>
  <c r="AB13" i="33"/>
  <c r="AB14" i="33"/>
  <c r="AB15" i="33"/>
  <c r="AB16" i="33"/>
  <c r="AB17" i="33"/>
  <c r="AB18" i="33"/>
  <c r="AB19" i="33"/>
  <c r="AB20" i="33"/>
  <c r="AB21" i="33"/>
  <c r="AB22" i="33"/>
  <c r="AB23" i="33"/>
  <c r="AB24" i="33"/>
  <c r="AB25" i="33"/>
  <c r="AB26" i="33"/>
  <c r="AB27" i="33"/>
  <c r="AB28" i="33"/>
  <c r="AB29" i="33"/>
  <c r="AB30" i="33"/>
  <c r="AB31" i="33"/>
  <c r="AB32" i="33"/>
  <c r="AB33" i="33"/>
  <c r="AB34" i="33"/>
  <c r="AB35" i="33"/>
  <c r="AB36" i="33"/>
  <c r="AB37"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B139" i="33"/>
  <c r="AB140" i="33"/>
  <c r="AB141" i="33"/>
  <c r="AB142" i="33"/>
  <c r="AB143" i="33"/>
  <c r="AB144" i="33"/>
  <c r="AB145" i="33"/>
  <c r="AB146" i="33"/>
  <c r="AB147" i="33"/>
  <c r="AB148" i="33"/>
  <c r="AB149" i="33"/>
  <c r="AB150" i="33"/>
  <c r="AB151" i="33"/>
  <c r="AB152" i="33"/>
  <c r="AB153" i="33"/>
  <c r="AB154" i="33"/>
  <c r="AB155" i="33"/>
  <c r="AB156" i="33"/>
  <c r="AB157" i="33"/>
  <c r="AB158" i="33"/>
  <c r="AB159" i="33"/>
  <c r="AB160" i="33"/>
  <c r="AB161" i="33"/>
  <c r="AB162" i="33"/>
  <c r="AB163" i="33"/>
  <c r="AB164" i="33"/>
  <c r="AB165" i="33"/>
  <c r="AB166" i="33"/>
  <c r="AB167" i="33"/>
  <c r="AB168" i="33"/>
  <c r="AB169" i="33"/>
  <c r="AB170" i="33"/>
  <c r="AB171" i="33"/>
  <c r="AB172" i="33"/>
  <c r="AB173" i="33"/>
  <c r="AB174" i="33"/>
  <c r="AB175" i="33"/>
  <c r="AB176" i="33"/>
  <c r="AB177" i="33"/>
  <c r="AB178" i="33"/>
  <c r="AB179" i="33"/>
  <c r="AB180" i="33"/>
  <c r="AB181" i="33"/>
  <c r="AB182" i="33"/>
  <c r="AB183" i="33"/>
  <c r="AB184" i="33"/>
  <c r="AB185" i="33"/>
  <c r="AB186" i="33"/>
  <c r="AB187" i="33"/>
  <c r="AB188" i="33"/>
  <c r="AB189" i="33"/>
  <c r="AB190" i="33"/>
  <c r="AB191" i="33"/>
  <c r="AB192" i="33"/>
  <c r="AB193" i="33"/>
  <c r="AB7" i="34"/>
  <c r="AB8" i="34"/>
  <c r="AB9" i="34"/>
  <c r="AB10" i="34"/>
  <c r="AB11" i="34"/>
  <c r="AB12" i="34"/>
  <c r="AB13" i="34"/>
  <c r="AB14" i="34"/>
  <c r="AB15" i="34"/>
  <c r="AB16" i="34"/>
  <c r="AB17" i="34"/>
  <c r="AB18" i="34"/>
  <c r="AB19" i="34"/>
  <c r="AB20" i="34"/>
  <c r="AB21" i="34"/>
  <c r="AB22" i="34"/>
  <c r="AB23" i="34"/>
  <c r="AB24" i="34"/>
  <c r="AB25" i="34"/>
  <c r="AB26" i="34"/>
  <c r="AB27" i="34"/>
  <c r="AB28" i="34"/>
  <c r="AB29" i="34"/>
  <c r="AB30" i="34"/>
  <c r="AB31" i="34"/>
  <c r="AB32" i="34"/>
  <c r="AB33" i="34"/>
  <c r="AB34" i="34"/>
  <c r="AB35" i="34"/>
  <c r="AB36" i="34"/>
  <c r="AB37" i="34"/>
  <c r="AB38" i="34"/>
  <c r="AB39" i="34"/>
  <c r="AB40" i="34"/>
  <c r="AB41" i="34"/>
  <c r="AB42" i="34"/>
  <c r="AB43" i="34"/>
  <c r="AB44" i="34"/>
  <c r="AB45" i="34"/>
  <c r="AB46" i="34"/>
  <c r="AB47" i="34"/>
  <c r="AB48" i="34"/>
  <c r="AB49" i="34"/>
  <c r="AB50" i="34"/>
  <c r="AB51" i="34"/>
  <c r="AB52" i="34"/>
  <c r="AB53" i="34"/>
  <c r="AB54" i="34"/>
  <c r="AB55" i="34"/>
  <c r="AB56" i="34"/>
  <c r="AB57" i="34"/>
  <c r="AB58" i="34"/>
  <c r="AB59" i="34"/>
  <c r="AB60" i="34"/>
  <c r="AB61" i="34"/>
  <c r="AB62" i="34"/>
  <c r="AB63" i="34"/>
  <c r="AB64" i="34"/>
  <c r="AB65" i="34"/>
  <c r="AB66" i="34"/>
  <c r="AB67" i="34"/>
  <c r="AB68" i="34"/>
  <c r="AB69" i="34"/>
  <c r="AB70" i="34"/>
  <c r="AB71" i="34"/>
  <c r="AB72" i="34"/>
  <c r="AB73" i="34"/>
  <c r="AB74" i="34"/>
  <c r="AB75" i="34"/>
  <c r="AB76" i="34"/>
  <c r="AB77" i="34"/>
  <c r="AB78" i="34"/>
  <c r="AB79" i="34"/>
  <c r="AB80" i="34"/>
  <c r="AB81" i="34"/>
  <c r="AB82" i="34"/>
  <c r="AB83" i="34"/>
  <c r="AB84" i="34"/>
  <c r="AB85" i="34"/>
  <c r="AB86" i="34"/>
  <c r="AB87" i="34"/>
  <c r="AB88" i="34"/>
  <c r="AB89" i="34"/>
  <c r="AB90" i="34"/>
  <c r="AB91" i="34"/>
  <c r="AB92" i="34"/>
  <c r="AB93" i="34"/>
  <c r="AB94" i="34"/>
  <c r="AB95" i="34"/>
  <c r="AB96" i="34"/>
  <c r="AB97" i="34"/>
  <c r="AB98" i="34"/>
  <c r="AB99" i="34"/>
  <c r="AB100" i="34"/>
  <c r="AB101" i="34"/>
  <c r="AB102" i="34"/>
  <c r="AB103" i="34"/>
  <c r="AB104" i="34"/>
  <c r="AB105" i="34"/>
  <c r="AB106" i="34"/>
  <c r="AB107" i="34"/>
  <c r="AB108" i="34"/>
  <c r="AB109" i="34"/>
  <c r="AB110" i="34"/>
  <c r="AB111" i="34"/>
  <c r="AB112" i="34"/>
  <c r="AB113" i="34"/>
  <c r="AB114" i="34"/>
  <c r="AB115" i="34"/>
  <c r="AB116" i="34"/>
  <c r="AB117" i="34"/>
  <c r="AB118" i="34"/>
  <c r="AB119" i="34"/>
  <c r="AB120" i="34"/>
  <c r="AB121" i="34"/>
  <c r="AB122" i="34"/>
  <c r="AB123" i="34"/>
  <c r="AB124" i="34"/>
  <c r="AB125" i="34"/>
  <c r="AB126" i="34"/>
  <c r="AB127" i="34"/>
  <c r="AB128" i="34"/>
  <c r="AB129" i="34"/>
  <c r="AB130" i="34"/>
  <c r="AB131" i="34"/>
  <c r="AB132" i="34"/>
  <c r="AB133" i="34"/>
  <c r="AB134" i="34"/>
  <c r="AB135" i="34"/>
  <c r="AB136" i="34"/>
  <c r="AB137" i="34"/>
  <c r="AB138" i="34"/>
  <c r="AB139" i="34"/>
  <c r="AB140" i="34"/>
  <c r="AB141" i="34"/>
  <c r="AB142" i="34"/>
  <c r="AB143" i="34"/>
  <c r="AB144" i="34"/>
  <c r="AB145" i="34"/>
  <c r="AB146" i="34"/>
  <c r="AB147" i="34"/>
  <c r="AB148" i="34"/>
  <c r="AB149" i="34"/>
  <c r="AB150" i="34"/>
  <c r="AB151" i="34"/>
  <c r="AB152" i="34"/>
  <c r="AB153" i="34"/>
  <c r="AB154" i="34"/>
  <c r="AB155" i="34"/>
  <c r="AB156" i="34"/>
  <c r="AB157" i="34"/>
  <c r="AB158" i="34"/>
  <c r="AB159" i="34"/>
  <c r="AB160" i="34"/>
  <c r="AB161" i="34"/>
  <c r="AB162" i="34"/>
  <c r="AB163" i="34"/>
  <c r="AB164" i="34"/>
  <c r="AB165" i="34"/>
  <c r="AB166" i="34"/>
  <c r="AB167" i="34"/>
  <c r="AB168" i="34"/>
  <c r="AB169" i="34"/>
  <c r="AB170" i="34"/>
  <c r="AB171" i="34"/>
  <c r="AB172" i="34"/>
  <c r="AB173" i="34"/>
  <c r="AB174" i="34"/>
  <c r="AB175" i="34"/>
  <c r="AB176" i="34"/>
  <c r="AB177" i="34"/>
  <c r="AB178" i="34"/>
  <c r="AB179" i="34"/>
  <c r="AB180" i="34"/>
  <c r="AB181" i="34"/>
  <c r="AB182" i="34"/>
  <c r="AB183" i="34"/>
  <c r="AB184" i="34"/>
  <c r="AB185" i="34"/>
  <c r="AB186" i="34"/>
  <c r="AB187" i="34"/>
  <c r="AB188" i="34"/>
  <c r="AB189" i="34"/>
  <c r="AB190" i="34"/>
  <c r="AB191" i="34"/>
  <c r="AB192" i="34"/>
  <c r="AB193" i="34"/>
  <c r="AB7" i="35"/>
  <c r="AB8" i="35"/>
  <c r="AB9" i="35"/>
  <c r="AB10" i="35"/>
  <c r="AB11" i="35"/>
  <c r="AB12" i="35"/>
  <c r="AB13" i="35"/>
  <c r="AB14" i="35"/>
  <c r="AB15"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5" i="35"/>
  <c r="AB66" i="35"/>
  <c r="AB67" i="35"/>
  <c r="AB68" i="35"/>
  <c r="AB69" i="35"/>
  <c r="AB70" i="35"/>
  <c r="AB71" i="35"/>
  <c r="AB72" i="35"/>
  <c r="AB73" i="35"/>
  <c r="AB74" i="35"/>
  <c r="AB75" i="35"/>
  <c r="AB76" i="35"/>
  <c r="AB77" i="35"/>
  <c r="AB78" i="35"/>
  <c r="AB79" i="35"/>
  <c r="AB80" i="35"/>
  <c r="AB81" i="35"/>
  <c r="AB82" i="35"/>
  <c r="AB83" i="35"/>
  <c r="AB84" i="35"/>
  <c r="AB85" i="35"/>
  <c r="AB86" i="35"/>
  <c r="AB87" i="35"/>
  <c r="AB88" i="35"/>
  <c r="AB89" i="35"/>
  <c r="AB90" i="35"/>
  <c r="AB91" i="35"/>
  <c r="AB92" i="35"/>
  <c r="AB93" i="35"/>
  <c r="AB94" i="35"/>
  <c r="AB95" i="35"/>
  <c r="AB96" i="35"/>
  <c r="AB97" i="35"/>
  <c r="AB98" i="35"/>
  <c r="AB99" i="35"/>
  <c r="AB100" i="35"/>
  <c r="AB101" i="35"/>
  <c r="AB102" i="35"/>
  <c r="AB103" i="35"/>
  <c r="AB104" i="35"/>
  <c r="AB105" i="35"/>
  <c r="AB106" i="35"/>
  <c r="AB107" i="35"/>
  <c r="AB108" i="35"/>
  <c r="AB109"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B134" i="35"/>
  <c r="AB135" i="35"/>
  <c r="AB136" i="35"/>
  <c r="AB137" i="35"/>
  <c r="AB138" i="35"/>
  <c r="AB139" i="35"/>
  <c r="AB140" i="35"/>
  <c r="AB141" i="35"/>
  <c r="AB142" i="35"/>
  <c r="AB143" i="35"/>
  <c r="AB144" i="35"/>
  <c r="AB145" i="35"/>
  <c r="AB146" i="35"/>
  <c r="AB147" i="35"/>
  <c r="AB148" i="35"/>
  <c r="AB149" i="35"/>
  <c r="AB150" i="35"/>
  <c r="AB151" i="35"/>
  <c r="AB152" i="35"/>
  <c r="AB153" i="35"/>
  <c r="AB154" i="35"/>
  <c r="AB155" i="35"/>
  <c r="AB156" i="35"/>
  <c r="AB157" i="35"/>
  <c r="AB158" i="35"/>
  <c r="AB159" i="35"/>
  <c r="AB160" i="35"/>
  <c r="AB161" i="35"/>
  <c r="AB162" i="35"/>
  <c r="AB163" i="35"/>
  <c r="AB164" i="35"/>
  <c r="AB165" i="35"/>
  <c r="AB166" i="35"/>
  <c r="AB167" i="35"/>
  <c r="AB168" i="35"/>
  <c r="AB169" i="35"/>
  <c r="AB170" i="35"/>
  <c r="AB171" i="35"/>
  <c r="AB172" i="35"/>
  <c r="AB173" i="35"/>
  <c r="AB174" i="35"/>
  <c r="AB175" i="35"/>
  <c r="AB176" i="35"/>
  <c r="AB177" i="35"/>
  <c r="AB178" i="35"/>
  <c r="AB179" i="35"/>
  <c r="AB180" i="35"/>
  <c r="AB181" i="35"/>
  <c r="AB182" i="35"/>
  <c r="AB183" i="35"/>
  <c r="AB184" i="35"/>
  <c r="AB185" i="35"/>
  <c r="AB186" i="35"/>
  <c r="AB187" i="35"/>
  <c r="AB188" i="35"/>
  <c r="AB189" i="35"/>
  <c r="AB190" i="35"/>
  <c r="AB191" i="35"/>
  <c r="AB192" i="35"/>
  <c r="AB193" i="35"/>
  <c r="AB7" i="36"/>
  <c r="AB8" i="36"/>
  <c r="AB9" i="36"/>
  <c r="AB10" i="36"/>
  <c r="AB11" i="36"/>
  <c r="AB12" i="36"/>
  <c r="AB13" i="36"/>
  <c r="AB14" i="36"/>
  <c r="AB15" i="36"/>
  <c r="AB16" i="36"/>
  <c r="AB17" i="36"/>
  <c r="AB18" i="36"/>
  <c r="AB19" i="36"/>
  <c r="AB20" i="36"/>
  <c r="AB21" i="36"/>
  <c r="AB22" i="36"/>
  <c r="AB23" i="36"/>
  <c r="AB24" i="36"/>
  <c r="AB25" i="36"/>
  <c r="AB26" i="36"/>
  <c r="AB27" i="36"/>
  <c r="AB28" i="36"/>
  <c r="AB29" i="36"/>
  <c r="AB30" i="36"/>
  <c r="AB31" i="36"/>
  <c r="AB32" i="36"/>
  <c r="AB33" i="36"/>
  <c r="AB34" i="36"/>
  <c r="AB35" i="36"/>
  <c r="AB36" i="36"/>
  <c r="AB37" i="36"/>
  <c r="AB38" i="36"/>
  <c r="AB39" i="36"/>
  <c r="AB40" i="36"/>
  <c r="AB41" i="36"/>
  <c r="AB42" i="36"/>
  <c r="AB43" i="36"/>
  <c r="AB44" i="36"/>
  <c r="AB45" i="36"/>
  <c r="AB46" i="36"/>
  <c r="AB47" i="36"/>
  <c r="AB48" i="36"/>
  <c r="AB49" i="36"/>
  <c r="AB50" i="36"/>
  <c r="AB51" i="36"/>
  <c r="AB52" i="36"/>
  <c r="AB53" i="36"/>
  <c r="AB54" i="36"/>
  <c r="AB55" i="36"/>
  <c r="AB56" i="36"/>
  <c r="AB57" i="36"/>
  <c r="AB58" i="36"/>
  <c r="AB59" i="36"/>
  <c r="AB60" i="36"/>
  <c r="AB61" i="36"/>
  <c r="AB62" i="36"/>
  <c r="AB63" i="36"/>
  <c r="AB64" i="36"/>
  <c r="AB65" i="36"/>
  <c r="AB66" i="36"/>
  <c r="AB67" i="36"/>
  <c r="AB68" i="36"/>
  <c r="AB69" i="36"/>
  <c r="AB70" i="36"/>
  <c r="AB71" i="36"/>
  <c r="AB72" i="36"/>
  <c r="AB73" i="36"/>
  <c r="AB74" i="36"/>
  <c r="AB75" i="36"/>
  <c r="AB76" i="36"/>
  <c r="AB77" i="36"/>
  <c r="AB78" i="36"/>
  <c r="AB79" i="36"/>
  <c r="AB80" i="36"/>
  <c r="AB81" i="36"/>
  <c r="AB82" i="36"/>
  <c r="AB83" i="36"/>
  <c r="AB84" i="36"/>
  <c r="AB85" i="36"/>
  <c r="AB86" i="36"/>
  <c r="AB87" i="36"/>
  <c r="AB88" i="36"/>
  <c r="AB89" i="36"/>
  <c r="AB90" i="36"/>
  <c r="AB91" i="36"/>
  <c r="AB92" i="36"/>
  <c r="AB93" i="36"/>
  <c r="AB94" i="36"/>
  <c r="AB95" i="36"/>
  <c r="AB96" i="36"/>
  <c r="AB97" i="36"/>
  <c r="AB98" i="36"/>
  <c r="AB99" i="36"/>
  <c r="AB100" i="36"/>
  <c r="AB101" i="36"/>
  <c r="AB102" i="36"/>
  <c r="AB103" i="36"/>
  <c r="AB104" i="36"/>
  <c r="AB105" i="36"/>
  <c r="AB106" i="36"/>
  <c r="AB107" i="36"/>
  <c r="AB108" i="36"/>
  <c r="AB109" i="36"/>
  <c r="AB110" i="36"/>
  <c r="AB111" i="36"/>
  <c r="AB112" i="36"/>
  <c r="AB113" i="36"/>
  <c r="AB114" i="36"/>
  <c r="AB115" i="36"/>
  <c r="AB116" i="36"/>
  <c r="AB117" i="36"/>
  <c r="AB118" i="36"/>
  <c r="AB119" i="36"/>
  <c r="AB120" i="36"/>
  <c r="AB121" i="36"/>
  <c r="AB122" i="36"/>
  <c r="AB123" i="36"/>
  <c r="AB124" i="36"/>
  <c r="AB125" i="36"/>
  <c r="AB126" i="36"/>
  <c r="AB127" i="36"/>
  <c r="AB128" i="36"/>
  <c r="AB129" i="36"/>
  <c r="AB130" i="36"/>
  <c r="AB131" i="36"/>
  <c r="AB132" i="36"/>
  <c r="AB133" i="36"/>
  <c r="AB134" i="36"/>
  <c r="AB135" i="36"/>
  <c r="AB136" i="36"/>
  <c r="AB137" i="36"/>
  <c r="AB138" i="36"/>
  <c r="AB139" i="36"/>
  <c r="AB140" i="36"/>
  <c r="AB141" i="36"/>
  <c r="AB142" i="36"/>
  <c r="AB143" i="36"/>
  <c r="AB144" i="36"/>
  <c r="AB145" i="36"/>
  <c r="AB146" i="36"/>
  <c r="AB147" i="36"/>
  <c r="AB148" i="36"/>
  <c r="AB149" i="36"/>
  <c r="AB150" i="36"/>
  <c r="AB151" i="36"/>
  <c r="AB152" i="36"/>
  <c r="AB153" i="36"/>
  <c r="AB154" i="36"/>
  <c r="AB155" i="36"/>
  <c r="AB156" i="36"/>
  <c r="AB157" i="36"/>
  <c r="AB158" i="36"/>
  <c r="AB159" i="36"/>
  <c r="AB160" i="36"/>
  <c r="AB161" i="36"/>
  <c r="AB162" i="36"/>
  <c r="AB163" i="36"/>
  <c r="AB164" i="36"/>
  <c r="AB165" i="36"/>
  <c r="AB166" i="36"/>
  <c r="AB167" i="36"/>
  <c r="AB168" i="36"/>
  <c r="AB169" i="36"/>
  <c r="AB170" i="36"/>
  <c r="AB171" i="36"/>
  <c r="AB172" i="36"/>
  <c r="AB173" i="36"/>
  <c r="AB174" i="36"/>
  <c r="AB175" i="36"/>
  <c r="AB176" i="36"/>
  <c r="AB177" i="36"/>
  <c r="AB178" i="36"/>
  <c r="AB179" i="36"/>
  <c r="AB180" i="36"/>
  <c r="AB181" i="36"/>
  <c r="AB182" i="36"/>
  <c r="AB183" i="36"/>
  <c r="AB184" i="36"/>
  <c r="AB185" i="36"/>
  <c r="AB186" i="36"/>
  <c r="AB187" i="36"/>
  <c r="AB188" i="36"/>
  <c r="AB189" i="36"/>
  <c r="AB190" i="36"/>
  <c r="AB191" i="36"/>
  <c r="AB192" i="36"/>
  <c r="AB193" i="36"/>
  <c r="AB7" i="37"/>
  <c r="AB8" i="37"/>
  <c r="AB9" i="37"/>
  <c r="AB10" i="37"/>
  <c r="AB11" i="37"/>
  <c r="AB12" i="37"/>
  <c r="AB13" i="37"/>
  <c r="AB14" i="37"/>
  <c r="AB15" i="37"/>
  <c r="AB16" i="37"/>
  <c r="AB17" i="37"/>
  <c r="AB18" i="37"/>
  <c r="AB19" i="37"/>
  <c r="AB20" i="37"/>
  <c r="AB21" i="37"/>
  <c r="AB22" i="37"/>
  <c r="AB23" i="37"/>
  <c r="AB24" i="37"/>
  <c r="AB25" i="37"/>
  <c r="AB26" i="37"/>
  <c r="AB27" i="37"/>
  <c r="AB28" i="37"/>
  <c r="AB29" i="37"/>
  <c r="AB30" i="37"/>
  <c r="AB31" i="37"/>
  <c r="AB32" i="37"/>
  <c r="G222" i="39" s="1"/>
  <c r="AB33" i="37"/>
  <c r="AB34" i="37"/>
  <c r="AB35" i="37"/>
  <c r="AB36" i="37"/>
  <c r="AB37" i="37"/>
  <c r="AB38" i="37"/>
  <c r="AB39" i="37"/>
  <c r="AB40" i="37"/>
  <c r="AB41" i="37"/>
  <c r="AB42" i="37"/>
  <c r="AB43" i="37"/>
  <c r="AB44" i="37"/>
  <c r="AB45" i="37"/>
  <c r="AB46" i="37"/>
  <c r="AB47" i="37"/>
  <c r="AB48" i="37"/>
  <c r="AB49" i="37"/>
  <c r="AB50" i="37"/>
  <c r="AB51" i="37"/>
  <c r="AB52" i="37"/>
  <c r="AB53" i="37"/>
  <c r="AB54" i="37"/>
  <c r="AB55" i="37"/>
  <c r="AB56" i="37"/>
  <c r="AB57" i="37"/>
  <c r="AB58" i="37"/>
  <c r="AB59" i="37"/>
  <c r="AB60" i="37"/>
  <c r="AB61" i="37"/>
  <c r="AB62" i="37"/>
  <c r="AB63" i="37"/>
  <c r="AB64" i="37"/>
  <c r="AB65" i="37"/>
  <c r="AB66" i="37"/>
  <c r="AB67" i="37"/>
  <c r="AB68" i="37"/>
  <c r="AB69" i="37"/>
  <c r="AB70" i="37"/>
  <c r="AB71" i="37"/>
  <c r="AB72" i="37"/>
  <c r="AB73" i="37"/>
  <c r="AB74" i="37"/>
  <c r="AB75" i="37"/>
  <c r="AB76" i="37"/>
  <c r="AB77" i="37"/>
  <c r="AB78" i="37"/>
  <c r="AB79" i="37"/>
  <c r="AB80" i="37"/>
  <c r="AB81" i="37"/>
  <c r="AB82" i="37"/>
  <c r="AB83" i="37"/>
  <c r="AB84" i="37"/>
  <c r="AB85" i="37"/>
  <c r="AB86" i="37"/>
  <c r="AB87" i="37"/>
  <c r="AB88" i="37"/>
  <c r="AB89" i="37"/>
  <c r="AB90" i="37"/>
  <c r="AB91" i="37"/>
  <c r="AB92" i="37"/>
  <c r="AB93" i="37"/>
  <c r="AB94" i="37"/>
  <c r="AB95" i="37"/>
  <c r="AB96" i="37"/>
  <c r="AB97" i="37"/>
  <c r="AB98" i="37"/>
  <c r="AB99" i="37"/>
  <c r="AB100" i="37"/>
  <c r="AB101" i="37"/>
  <c r="AB102" i="37"/>
  <c r="AB103" i="37"/>
  <c r="AB104" i="37"/>
  <c r="AB105" i="37"/>
  <c r="AB106" i="37"/>
  <c r="AB107" i="37"/>
  <c r="AB108" i="37"/>
  <c r="AB109" i="37"/>
  <c r="AB110" i="37"/>
  <c r="AB111" i="37"/>
  <c r="AB112" i="37"/>
  <c r="AB113" i="37"/>
  <c r="AB114" i="37"/>
  <c r="AB115" i="37"/>
  <c r="AB116" i="37"/>
  <c r="AB117" i="37"/>
  <c r="AB118" i="37"/>
  <c r="AB119" i="37"/>
  <c r="AB120" i="37"/>
  <c r="AB121" i="37"/>
  <c r="AB122" i="37"/>
  <c r="AB123" i="37"/>
  <c r="AB124" i="37"/>
  <c r="AB125" i="37"/>
  <c r="AB126" i="37"/>
  <c r="AB127" i="37"/>
  <c r="AB128" i="37"/>
  <c r="AB129" i="37"/>
  <c r="AB130" i="37"/>
  <c r="AB131" i="37"/>
  <c r="AB132" i="37"/>
  <c r="AB133" i="37"/>
  <c r="AB134" i="37"/>
  <c r="AB135" i="37"/>
  <c r="AB136" i="37"/>
  <c r="AB137" i="37"/>
  <c r="AB138" i="37"/>
  <c r="AB139" i="37"/>
  <c r="AB140" i="37"/>
  <c r="AB141" i="37"/>
  <c r="AB142" i="37"/>
  <c r="AB143" i="37"/>
  <c r="AB144" i="37"/>
  <c r="AB145" i="37"/>
  <c r="AB146" i="37"/>
  <c r="AB147" i="37"/>
  <c r="AB148" i="37"/>
  <c r="AB149" i="37"/>
  <c r="AB150" i="37"/>
  <c r="AB151" i="37"/>
  <c r="AB152" i="37"/>
  <c r="AB153" i="37"/>
  <c r="AB154" i="37"/>
  <c r="AB155" i="37"/>
  <c r="AB156" i="37"/>
  <c r="AB157" i="37"/>
  <c r="AB158" i="37"/>
  <c r="AB159" i="37"/>
  <c r="AB160" i="37"/>
  <c r="AB161" i="37"/>
  <c r="AB162" i="37"/>
  <c r="AB163" i="37"/>
  <c r="AB164" i="37"/>
  <c r="AB165" i="37"/>
  <c r="AB166" i="37"/>
  <c r="AB167" i="37"/>
  <c r="AB168" i="37"/>
  <c r="AB169" i="37"/>
  <c r="AB170" i="37"/>
  <c r="AB171" i="37"/>
  <c r="AB172" i="37"/>
  <c r="AB173" i="37"/>
  <c r="AB174" i="37"/>
  <c r="AB175" i="37"/>
  <c r="AB176" i="37"/>
  <c r="AB177" i="37"/>
  <c r="AB178" i="37"/>
  <c r="AB179" i="37"/>
  <c r="AB180" i="37"/>
  <c r="AB181" i="37"/>
  <c r="AB182" i="37"/>
  <c r="AB183" i="37"/>
  <c r="AB184" i="37"/>
  <c r="AB185" i="37"/>
  <c r="AB186" i="37"/>
  <c r="AB187" i="37"/>
  <c r="AB188" i="37"/>
  <c r="AB189" i="37"/>
  <c r="AB190" i="37"/>
  <c r="AB191" i="37"/>
  <c r="AB192" i="37"/>
  <c r="AB193" i="37"/>
  <c r="AB7" i="38"/>
  <c r="AB8" i="38"/>
  <c r="AB9" i="38"/>
  <c r="AB10" i="38"/>
  <c r="AB11" i="38"/>
  <c r="AB12" i="38"/>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B58" i="38"/>
  <c r="AB59" i="38"/>
  <c r="AB60" i="38"/>
  <c r="AB61" i="38"/>
  <c r="AB62" i="38"/>
  <c r="AB63" i="38"/>
  <c r="AB64" i="38"/>
  <c r="AB65" i="38"/>
  <c r="AB66" i="38"/>
  <c r="AB67" i="38"/>
  <c r="AB68" i="38"/>
  <c r="AB69" i="38"/>
  <c r="AB70" i="38"/>
  <c r="AB71" i="38"/>
  <c r="AB72" i="38"/>
  <c r="AB73" i="38"/>
  <c r="AB74" i="38"/>
  <c r="AB75" i="38"/>
  <c r="AB76" i="38"/>
  <c r="AB77" i="38"/>
  <c r="AB78" i="38"/>
  <c r="AB79" i="38"/>
  <c r="AB80" i="38"/>
  <c r="AB81" i="38"/>
  <c r="AB82" i="38"/>
  <c r="AB83" i="38"/>
  <c r="AB84" i="38"/>
  <c r="AB85" i="38"/>
  <c r="AB86" i="38"/>
  <c r="AB87" i="38"/>
  <c r="AB88" i="38"/>
  <c r="AB89" i="38"/>
  <c r="AB90" i="38"/>
  <c r="AB91" i="38"/>
  <c r="AB92" i="38"/>
  <c r="AB93" i="38"/>
  <c r="AB94" i="38"/>
  <c r="AB95" i="38"/>
  <c r="AB96" i="38"/>
  <c r="AB97" i="38"/>
  <c r="AB98" i="38"/>
  <c r="AB99" i="38"/>
  <c r="AB100" i="38"/>
  <c r="AB101" i="38"/>
  <c r="AB102" i="38"/>
  <c r="AB103" i="38"/>
  <c r="AB104" i="38"/>
  <c r="AB105" i="38"/>
  <c r="AB106" i="38"/>
  <c r="AB107" i="38"/>
  <c r="AB108" i="38"/>
  <c r="AB109" i="38"/>
  <c r="AB110" i="38"/>
  <c r="AB111" i="38"/>
  <c r="AB112" i="38"/>
  <c r="AB113" i="38"/>
  <c r="AB114" i="38"/>
  <c r="AB115" i="38"/>
  <c r="AB116" i="38"/>
  <c r="AB117" i="38"/>
  <c r="AB118" i="38"/>
  <c r="AB119" i="38"/>
  <c r="AB120" i="38"/>
  <c r="AB121" i="38"/>
  <c r="AB122" i="38"/>
  <c r="AB123" i="38"/>
  <c r="AB124" i="38"/>
  <c r="AB125" i="38"/>
  <c r="AB126" i="38"/>
  <c r="AB127" i="38"/>
  <c r="AB128" i="38"/>
  <c r="AB129" i="38"/>
  <c r="AB130" i="38"/>
  <c r="AB131" i="38"/>
  <c r="AB132" i="38"/>
  <c r="AB133" i="38"/>
  <c r="AB134" i="38"/>
  <c r="AB135" i="38"/>
  <c r="AB136" i="38"/>
  <c r="AB137" i="38"/>
  <c r="AB138" i="38"/>
  <c r="AB139" i="38"/>
  <c r="AB140" i="38"/>
  <c r="AB141" i="38"/>
  <c r="AB142" i="38"/>
  <c r="AB143" i="38"/>
  <c r="AB144" i="38"/>
  <c r="AB145" i="38"/>
  <c r="AB146" i="38"/>
  <c r="AB147" i="38"/>
  <c r="AB148" i="38"/>
  <c r="AB149" i="38"/>
  <c r="AB150" i="38"/>
  <c r="AB151" i="38"/>
  <c r="AB152" i="38"/>
  <c r="AB153" i="38"/>
  <c r="AB154" i="38"/>
  <c r="AB155" i="38"/>
  <c r="AB156" i="38"/>
  <c r="AB157" i="38"/>
  <c r="AB158" i="38"/>
  <c r="AB159" i="38"/>
  <c r="AB160" i="38"/>
  <c r="AB161" i="38"/>
  <c r="AB162" i="38"/>
  <c r="AB163" i="38"/>
  <c r="AB164" i="38"/>
  <c r="AB165" i="38"/>
  <c r="AB166" i="38"/>
  <c r="AB167" i="38"/>
  <c r="AB168" i="38"/>
  <c r="AB169" i="38"/>
  <c r="AB170" i="38"/>
  <c r="AB171" i="38"/>
  <c r="AB172" i="38"/>
  <c r="AB173" i="38"/>
  <c r="AB174" i="38"/>
  <c r="AB175" i="38"/>
  <c r="AB176" i="38"/>
  <c r="AB177" i="38"/>
  <c r="AB178" i="38"/>
  <c r="AB179" i="38"/>
  <c r="AB180" i="38"/>
  <c r="AB181" i="38"/>
  <c r="AB182" i="38"/>
  <c r="AB183" i="38"/>
  <c r="AB184" i="38"/>
  <c r="AB185" i="38"/>
  <c r="AB186" i="38"/>
  <c r="AB187" i="38"/>
  <c r="AB188" i="38"/>
  <c r="AB189" i="38"/>
  <c r="AB190" i="38"/>
  <c r="AB191" i="38"/>
  <c r="AB192" i="38"/>
  <c r="AB193" i="38"/>
  <c r="AB7" i="2"/>
  <c r="AB9" i="2"/>
  <c r="AB10" i="2"/>
  <c r="AB11" i="2"/>
  <c r="AB12" i="2"/>
  <c r="AB13" i="2"/>
  <c r="AB14" i="2"/>
  <c r="AB15" i="2"/>
  <c r="F59" i="39" s="1"/>
  <c r="AB16" i="2"/>
  <c r="AB17" i="2"/>
  <c r="AB18" i="2"/>
  <c r="AB19" i="2"/>
  <c r="AB20" i="2"/>
  <c r="AB21" i="2"/>
  <c r="AB22" i="2"/>
  <c r="G59" i="39" s="1"/>
  <c r="AB23" i="2"/>
  <c r="AB24" i="2"/>
  <c r="AB25" i="2"/>
  <c r="AB26" i="2"/>
  <c r="AB27" i="2"/>
  <c r="AB28" i="2"/>
  <c r="AB29" i="2"/>
  <c r="AB30" i="2"/>
  <c r="AB31" i="2"/>
  <c r="AB32" i="2"/>
  <c r="AB33" i="2"/>
  <c r="AB34" i="2"/>
  <c r="AB35" i="2"/>
  <c r="AB36" i="2"/>
  <c r="AB6" i="4"/>
  <c r="AB6" i="23"/>
  <c r="AB6" i="24"/>
  <c r="AB6" i="25"/>
  <c r="AB6" i="26"/>
  <c r="AB6" i="27"/>
  <c r="AB6" i="28"/>
  <c r="AB6" i="29"/>
  <c r="AB6" i="30"/>
  <c r="AB6" i="31"/>
  <c r="AB6" i="33"/>
  <c r="AB6" i="34"/>
  <c r="AB6" i="35"/>
  <c r="AB6" i="36"/>
  <c r="AB6" i="37"/>
  <c r="AB6" i="38"/>
  <c r="AB6" i="2"/>
  <c r="I59" i="39" s="1"/>
  <c r="G79" i="39" l="1"/>
  <c r="O79" i="39" s="1"/>
  <c r="G78" i="39"/>
  <c r="O78" i="39" s="1"/>
  <c r="F79" i="39"/>
  <c r="N79" i="39" s="1"/>
  <c r="E59" i="39"/>
  <c r="I71" i="39"/>
  <c r="F81" i="39"/>
  <c r="N81" i="39" s="1"/>
  <c r="F78" i="39"/>
  <c r="N78" i="39" s="1"/>
  <c r="G81" i="39"/>
  <c r="O81" i="39" s="1"/>
  <c r="E79" i="39"/>
  <c r="M79" i="39" s="1"/>
  <c r="F76" i="39"/>
  <c r="N76" i="39" s="1"/>
  <c r="F80" i="39"/>
  <c r="N80" i="39" s="1"/>
  <c r="G76" i="39"/>
  <c r="G80" i="39"/>
  <c r="O80" i="39" s="1"/>
  <c r="F77" i="39"/>
  <c r="N77" i="39" s="1"/>
  <c r="G77" i="39"/>
  <c r="O77" i="39" s="1"/>
  <c r="E80" i="39"/>
  <c r="M80" i="39" s="1"/>
  <c r="E81" i="39"/>
  <c r="M81" i="39" s="1"/>
  <c r="E76" i="39"/>
  <c r="M76" i="39" s="1"/>
  <c r="E78" i="39"/>
  <c r="E77" i="39"/>
  <c r="M77" i="39" s="1"/>
  <c r="G68" i="39"/>
  <c r="O68" i="39" s="1"/>
  <c r="F70" i="39"/>
  <c r="N70" i="39" s="1"/>
  <c r="G69" i="39"/>
  <c r="O69" i="39" s="1"/>
  <c r="G70" i="39"/>
  <c r="O70" i="39" s="1"/>
  <c r="F69" i="39"/>
  <c r="N69" i="39" s="1"/>
  <c r="G65" i="39"/>
  <c r="F66" i="39"/>
  <c r="N66" i="39" s="1"/>
  <c r="G66" i="39"/>
  <c r="O66" i="39" s="1"/>
  <c r="F67" i="39"/>
  <c r="N67" i="39" s="1"/>
  <c r="F68" i="39"/>
  <c r="N68" i="39" s="1"/>
  <c r="G67" i="39"/>
  <c r="O67" i="39" s="1"/>
  <c r="E66" i="39"/>
  <c r="M66" i="39" s="1"/>
  <c r="F65" i="39"/>
  <c r="E67" i="39"/>
  <c r="I54" i="39"/>
  <c r="I241" i="39" s="1"/>
  <c r="I55" i="39"/>
  <c r="I242" i="39" s="1"/>
  <c r="I56" i="39"/>
  <c r="I243" i="39" s="1"/>
  <c r="I57" i="39"/>
  <c r="I244" i="39" s="1"/>
  <c r="I58" i="39"/>
  <c r="I245" i="39" s="1"/>
  <c r="I246" i="39"/>
  <c r="E69" i="39"/>
  <c r="E70" i="39"/>
  <c r="H70" i="39" s="1"/>
  <c r="E68" i="39"/>
  <c r="M68" i="39" s="1"/>
  <c r="E65" i="39"/>
  <c r="I82" i="39"/>
  <c r="F220" i="39"/>
  <c r="G212" i="39"/>
  <c r="F179" i="39"/>
  <c r="AC6" i="35"/>
  <c r="A202" i="39" s="1"/>
  <c r="E114" i="39"/>
  <c r="F58" i="39"/>
  <c r="G199" i="39"/>
  <c r="F187" i="39"/>
  <c r="G178" i="39"/>
  <c r="F158" i="39"/>
  <c r="G155" i="39"/>
  <c r="F133" i="39"/>
  <c r="F114" i="39"/>
  <c r="G134" i="39"/>
  <c r="G124" i="39"/>
  <c r="G98" i="39"/>
  <c r="F98" i="39"/>
  <c r="F91" i="39"/>
  <c r="AC6" i="37"/>
  <c r="A224" i="39" s="1"/>
  <c r="E213" i="39"/>
  <c r="F210" i="39"/>
  <c r="F143" i="39"/>
  <c r="G142" i="39"/>
  <c r="E189" i="39"/>
  <c r="E200" i="39"/>
  <c r="G189" i="39"/>
  <c r="AC6" i="23"/>
  <c r="A81" i="39" s="1"/>
  <c r="B81" i="39" s="1"/>
  <c r="AC6" i="4"/>
  <c r="A70" i="39" s="1"/>
  <c r="B70" i="39" s="1"/>
  <c r="F124" i="39"/>
  <c r="E153" i="39"/>
  <c r="G57" i="39"/>
  <c r="AC6" i="38"/>
  <c r="A235" i="39" s="1"/>
  <c r="AC6" i="29"/>
  <c r="A147" i="39" s="1"/>
  <c r="F88" i="39"/>
  <c r="E233" i="39"/>
  <c r="E145" i="39"/>
  <c r="F233" i="39"/>
  <c r="F145" i="39"/>
  <c r="F109" i="39"/>
  <c r="G135" i="39"/>
  <c r="F197" i="39"/>
  <c r="F231" i="39"/>
  <c r="AC6" i="33"/>
  <c r="A180" i="39" s="1"/>
  <c r="E169" i="39"/>
  <c r="F166" i="39"/>
  <c r="E156" i="39"/>
  <c r="E146" i="39"/>
  <c r="E179" i="39"/>
  <c r="E88" i="39"/>
  <c r="AC6" i="2"/>
  <c r="E234" i="39"/>
  <c r="G233" i="39"/>
  <c r="E208" i="39"/>
  <c r="F213" i="39"/>
  <c r="F202" i="39"/>
  <c r="G168" i="39"/>
  <c r="E164" i="39"/>
  <c r="F169" i="39"/>
  <c r="E154" i="39"/>
  <c r="F125" i="39"/>
  <c r="E166" i="39"/>
  <c r="F234" i="39"/>
  <c r="G230" i="39"/>
  <c r="E210" i="39"/>
  <c r="E198" i="39"/>
  <c r="F190" i="39"/>
  <c r="G186" i="39"/>
  <c r="F176" i="39"/>
  <c r="G132" i="39"/>
  <c r="E223" i="39"/>
  <c r="E135" i="39"/>
  <c r="E197" i="39"/>
  <c r="F89" i="39"/>
  <c r="G220" i="39"/>
  <c r="AC6" i="34"/>
  <c r="A191" i="39" s="1"/>
  <c r="E125" i="39"/>
  <c r="G103" i="39"/>
  <c r="AC6" i="24"/>
  <c r="A92" i="39" s="1"/>
  <c r="F212" i="39"/>
  <c r="E122" i="39"/>
  <c r="F189" i="39"/>
  <c r="F168" i="39"/>
  <c r="F132" i="39"/>
  <c r="G223" i="39"/>
  <c r="AC6" i="28"/>
  <c r="A136" i="39" s="1"/>
  <c r="F122" i="39"/>
  <c r="F101" i="39"/>
  <c r="E101" i="39"/>
  <c r="E91" i="39"/>
  <c r="F223" i="39"/>
  <c r="E231" i="39"/>
  <c r="E99" i="39"/>
  <c r="G101" i="39"/>
  <c r="E54" i="39"/>
  <c r="F55" i="39"/>
  <c r="AC6" i="30"/>
  <c r="A158" i="39" s="1"/>
  <c r="F92" i="39"/>
  <c r="E100" i="39"/>
  <c r="G102" i="39"/>
  <c r="F110" i="39"/>
  <c r="E113" i="39"/>
  <c r="G120" i="39"/>
  <c r="F123" i="39"/>
  <c r="E131" i="39"/>
  <c r="G133" i="39"/>
  <c r="F136" i="39"/>
  <c r="E144" i="39"/>
  <c r="G146" i="39"/>
  <c r="F154" i="39"/>
  <c r="E157" i="39"/>
  <c r="G164" i="39"/>
  <c r="F167" i="39"/>
  <c r="E175" i="39"/>
  <c r="G177" i="39"/>
  <c r="F180" i="39"/>
  <c r="E188" i="39"/>
  <c r="G190" i="39"/>
  <c r="F198" i="39"/>
  <c r="E201" i="39"/>
  <c r="G208" i="39"/>
  <c r="F211" i="39"/>
  <c r="E219" i="39"/>
  <c r="G221" i="39"/>
  <c r="F224" i="39"/>
  <c r="E232" i="39"/>
  <c r="G234" i="39"/>
  <c r="E109" i="39"/>
  <c r="F135" i="39"/>
  <c r="E143" i="39"/>
  <c r="G145" i="39"/>
  <c r="F153" i="39"/>
  <c r="G158" i="39"/>
  <c r="G176" i="39"/>
  <c r="E187" i="39"/>
  <c r="G202" i="39"/>
  <c r="AC6" i="31"/>
  <c r="A169" i="39" s="1"/>
  <c r="E89" i="39"/>
  <c r="F112" i="39"/>
  <c r="E120" i="39"/>
  <c r="G122" i="39"/>
  <c r="E133" i="39"/>
  <c r="E123" i="39"/>
  <c r="E136" i="39"/>
  <c r="G143" i="39"/>
  <c r="F100" i="39"/>
  <c r="E103" i="39"/>
  <c r="F113" i="39"/>
  <c r="E121" i="39"/>
  <c r="G123" i="39"/>
  <c r="F131" i="39"/>
  <c r="E134" i="39"/>
  <c r="G136" i="39"/>
  <c r="F144" i="39"/>
  <c r="E147" i="39"/>
  <c r="G154" i="39"/>
  <c r="F157" i="39"/>
  <c r="E165" i="39"/>
  <c r="G167" i="39"/>
  <c r="F175" i="39"/>
  <c r="E178" i="39"/>
  <c r="G180" i="39"/>
  <c r="F188" i="39"/>
  <c r="E191" i="39"/>
  <c r="G198" i="39"/>
  <c r="F201" i="39"/>
  <c r="E209" i="39"/>
  <c r="G211" i="39"/>
  <c r="F219" i="39"/>
  <c r="E222" i="39"/>
  <c r="G224" i="39"/>
  <c r="F232" i="39"/>
  <c r="E235" i="39"/>
  <c r="AC6" i="25"/>
  <c r="A103" i="39" s="1"/>
  <c r="F99" i="39"/>
  <c r="E102" i="39"/>
  <c r="E92" i="39"/>
  <c r="G99" i="39"/>
  <c r="F102" i="39"/>
  <c r="E110" i="39"/>
  <c r="F120" i="39"/>
  <c r="G125" i="39"/>
  <c r="F146" i="39"/>
  <c r="G156" i="39"/>
  <c r="F164" i="39"/>
  <c r="E167" i="39"/>
  <c r="G169" i="39"/>
  <c r="F177" i="39"/>
  <c r="E180" i="39"/>
  <c r="G187" i="39"/>
  <c r="G200" i="39"/>
  <c r="F208" i="39"/>
  <c r="E211" i="39"/>
  <c r="G213" i="39"/>
  <c r="F221" i="39"/>
  <c r="E224" i="39"/>
  <c r="G231" i="39"/>
  <c r="F90" i="39"/>
  <c r="E98" i="39"/>
  <c r="G100" i="39"/>
  <c r="F103" i="39"/>
  <c r="E111" i="39"/>
  <c r="F121" i="39"/>
  <c r="E124" i="39"/>
  <c r="G131" i="39"/>
  <c r="F134" i="39"/>
  <c r="E142" i="39"/>
  <c r="G144" i="39"/>
  <c r="F147" i="39"/>
  <c r="E155" i="39"/>
  <c r="G157" i="39"/>
  <c r="F165" i="39"/>
  <c r="E168" i="39"/>
  <c r="G175" i="39"/>
  <c r="F178" i="39"/>
  <c r="E186" i="39"/>
  <c r="G188" i="39"/>
  <c r="F191" i="39"/>
  <c r="E199" i="39"/>
  <c r="G201" i="39"/>
  <c r="F209" i="39"/>
  <c r="E212" i="39"/>
  <c r="G219" i="39"/>
  <c r="F222" i="39"/>
  <c r="E230" i="39"/>
  <c r="G232" i="39"/>
  <c r="F235" i="39"/>
  <c r="E112" i="39"/>
  <c r="G153" i="39"/>
  <c r="F156" i="39"/>
  <c r="G166" i="39"/>
  <c r="E177" i="39"/>
  <c r="G179" i="39"/>
  <c r="E190" i="39"/>
  <c r="G197" i="39"/>
  <c r="F200" i="39"/>
  <c r="G210" i="39"/>
  <c r="E221" i="39"/>
  <c r="E58" i="39"/>
  <c r="E87" i="39"/>
  <c r="E57" i="39"/>
  <c r="E90" i="39"/>
  <c r="AC6" i="36"/>
  <c r="A213" i="39" s="1"/>
  <c r="AC6" i="27"/>
  <c r="A125" i="39" s="1"/>
  <c r="AC6" i="26"/>
  <c r="A114" i="39" s="1"/>
  <c r="F111" i="39"/>
  <c r="G121" i="39"/>
  <c r="E132" i="39"/>
  <c r="F142" i="39"/>
  <c r="G147" i="39"/>
  <c r="F155" i="39"/>
  <c r="E158" i="39"/>
  <c r="G165" i="39"/>
  <c r="E176" i="39"/>
  <c r="F186" i="39"/>
  <c r="G191" i="39"/>
  <c r="F199" i="39"/>
  <c r="E202" i="39"/>
  <c r="G209" i="39"/>
  <c r="E220" i="39"/>
  <c r="F230" i="39"/>
  <c r="G235" i="39"/>
  <c r="G58" i="39"/>
  <c r="G54" i="39"/>
  <c r="G55" i="39"/>
  <c r="F56" i="39"/>
  <c r="E55" i="39"/>
  <c r="G56" i="39"/>
  <c r="F57" i="39"/>
  <c r="E56" i="39"/>
  <c r="F54" i="39"/>
  <c r="AC2" i="2"/>
  <c r="I30" i="39"/>
  <c r="I29" i="39"/>
  <c r="I28" i="39"/>
  <c r="I27" i="39"/>
  <c r="I26" i="39"/>
  <c r="I25" i="39"/>
  <c r="I24" i="39"/>
  <c r="I23" i="39"/>
  <c r="I22" i="39"/>
  <c r="I21" i="39"/>
  <c r="I20" i="39"/>
  <c r="I19" i="39"/>
  <c r="I18" i="39"/>
  <c r="I17" i="39"/>
  <c r="I16" i="39"/>
  <c r="I15" i="39"/>
  <c r="H79" i="39" l="1"/>
  <c r="F246" i="39"/>
  <c r="H76" i="39"/>
  <c r="G82" i="39"/>
  <c r="O75" i="39" s="1"/>
  <c r="O76" i="39"/>
  <c r="O82" i="39" s="1"/>
  <c r="E82" i="39"/>
  <c r="M75" i="39" s="1"/>
  <c r="F82" i="39"/>
  <c r="N75" i="39" s="1"/>
  <c r="N82" i="39"/>
  <c r="H80" i="39"/>
  <c r="H81" i="39"/>
  <c r="H77" i="39"/>
  <c r="H78" i="39"/>
  <c r="M78" i="39"/>
  <c r="M82" i="39" s="1"/>
  <c r="G245" i="39"/>
  <c r="G244" i="39"/>
  <c r="F242" i="39"/>
  <c r="F245" i="39"/>
  <c r="G243" i="39"/>
  <c r="G71" i="39"/>
  <c r="O64" i="39" s="1"/>
  <c r="O65" i="39"/>
  <c r="O71" i="39" s="1"/>
  <c r="F244" i="39"/>
  <c r="H66" i="39"/>
  <c r="G242" i="39"/>
  <c r="G241" i="39"/>
  <c r="F71" i="39"/>
  <c r="N64" i="39" s="1"/>
  <c r="F243" i="39"/>
  <c r="H65" i="39"/>
  <c r="N65" i="39"/>
  <c r="N71" i="39" s="1"/>
  <c r="F241" i="39"/>
  <c r="H67" i="39"/>
  <c r="E242" i="39"/>
  <c r="M67" i="39"/>
  <c r="E243" i="39"/>
  <c r="E244" i="39"/>
  <c r="E241" i="39"/>
  <c r="E245" i="39"/>
  <c r="M65" i="39"/>
  <c r="M70" i="39"/>
  <c r="H68" i="39"/>
  <c r="E71" i="39"/>
  <c r="M64" i="39" s="1"/>
  <c r="H69" i="39"/>
  <c r="M69" i="39"/>
  <c r="A59" i="39"/>
  <c r="E246" i="39"/>
  <c r="F49" i="39"/>
  <c r="F48" i="39"/>
  <c r="F47" i="39"/>
  <c r="F46" i="39"/>
  <c r="F45" i="39"/>
  <c r="F44" i="39"/>
  <c r="C1" i="4"/>
  <c r="C1" i="23"/>
  <c r="C1" i="24"/>
  <c r="C1" i="25"/>
  <c r="C1" i="26"/>
  <c r="C1" i="27"/>
  <c r="C1" i="28"/>
  <c r="C1" i="29"/>
  <c r="C1" i="30"/>
  <c r="C1" i="31"/>
  <c r="C1" i="33"/>
  <c r="C1" i="34"/>
  <c r="C1" i="35"/>
  <c r="C1" i="36"/>
  <c r="C1" i="37"/>
  <c r="C1" i="38"/>
  <c r="C1" i="2"/>
  <c r="G240" i="39"/>
  <c r="F240" i="39"/>
  <c r="E240" i="39"/>
  <c r="L235" i="39"/>
  <c r="L234" i="39"/>
  <c r="L233" i="39"/>
  <c r="L232" i="39"/>
  <c r="L231" i="39"/>
  <c r="L230" i="39"/>
  <c r="G229" i="39"/>
  <c r="F229" i="39"/>
  <c r="E229" i="39"/>
  <c r="O228" i="39"/>
  <c r="N228" i="39"/>
  <c r="M228" i="39"/>
  <c r="L224" i="39"/>
  <c r="L223" i="39"/>
  <c r="L222" i="39"/>
  <c r="L221" i="39"/>
  <c r="L220" i="39"/>
  <c r="L219" i="39"/>
  <c r="G218" i="39"/>
  <c r="F218" i="39"/>
  <c r="E218" i="39"/>
  <c r="O217" i="39"/>
  <c r="N217" i="39"/>
  <c r="M217" i="39"/>
  <c r="L213" i="39"/>
  <c r="L212" i="39"/>
  <c r="L211" i="39"/>
  <c r="L210" i="39"/>
  <c r="L209" i="39"/>
  <c r="L208" i="39"/>
  <c r="G207" i="39"/>
  <c r="F207" i="39"/>
  <c r="E207" i="39"/>
  <c r="O206" i="39"/>
  <c r="N206" i="39"/>
  <c r="M206" i="39"/>
  <c r="L202" i="39"/>
  <c r="L201" i="39"/>
  <c r="L200" i="39"/>
  <c r="L199" i="39"/>
  <c r="L198" i="39"/>
  <c r="L197" i="39"/>
  <c r="G196" i="39"/>
  <c r="F196" i="39"/>
  <c r="E196" i="39"/>
  <c r="O195" i="39"/>
  <c r="N195" i="39"/>
  <c r="M195" i="39"/>
  <c r="L191" i="39"/>
  <c r="L190" i="39"/>
  <c r="L189" i="39"/>
  <c r="L188" i="39"/>
  <c r="L187" i="39"/>
  <c r="L186" i="39"/>
  <c r="G185" i="39"/>
  <c r="F185" i="39"/>
  <c r="E185" i="39"/>
  <c r="O184" i="39"/>
  <c r="N184" i="39"/>
  <c r="M184" i="39"/>
  <c r="L180" i="39"/>
  <c r="L179" i="39"/>
  <c r="L178" i="39"/>
  <c r="L177" i="39"/>
  <c r="L176" i="39"/>
  <c r="L175" i="39"/>
  <c r="G174" i="39"/>
  <c r="F174" i="39"/>
  <c r="E174" i="39"/>
  <c r="O173" i="39"/>
  <c r="N173" i="39"/>
  <c r="M173" i="39"/>
  <c r="L169" i="39"/>
  <c r="L168" i="39"/>
  <c r="L167" i="39"/>
  <c r="L166" i="39"/>
  <c r="L165" i="39"/>
  <c r="L164" i="39"/>
  <c r="G163" i="39"/>
  <c r="F163" i="39"/>
  <c r="E163" i="39"/>
  <c r="O162" i="39"/>
  <c r="N162" i="39"/>
  <c r="M162" i="39"/>
  <c r="L158" i="39"/>
  <c r="L157" i="39"/>
  <c r="L156" i="39"/>
  <c r="L155" i="39"/>
  <c r="L154" i="39"/>
  <c r="L153" i="39"/>
  <c r="G152" i="39"/>
  <c r="F152" i="39"/>
  <c r="E152" i="39"/>
  <c r="O151" i="39"/>
  <c r="N151" i="39"/>
  <c r="M151" i="39"/>
  <c r="L147" i="39"/>
  <c r="L146" i="39"/>
  <c r="L145" i="39"/>
  <c r="L144" i="39"/>
  <c r="L143" i="39"/>
  <c r="L142" i="39"/>
  <c r="G141" i="39"/>
  <c r="F141" i="39"/>
  <c r="E141" i="39"/>
  <c r="O140" i="39"/>
  <c r="N140" i="39"/>
  <c r="M140" i="39"/>
  <c r="L136" i="39"/>
  <c r="L135" i="39"/>
  <c r="L134" i="39"/>
  <c r="L133" i="39"/>
  <c r="L132" i="39"/>
  <c r="L131" i="39"/>
  <c r="G130" i="39"/>
  <c r="F130" i="39"/>
  <c r="E130" i="39"/>
  <c r="O129" i="39"/>
  <c r="N129" i="39"/>
  <c r="M129" i="39"/>
  <c r="L125" i="39"/>
  <c r="L124" i="39"/>
  <c r="L123" i="39"/>
  <c r="L122" i="39"/>
  <c r="L121" i="39"/>
  <c r="L120" i="39"/>
  <c r="G119" i="39"/>
  <c r="F119" i="39"/>
  <c r="E119" i="39"/>
  <c r="O118" i="39"/>
  <c r="N118" i="39"/>
  <c r="M118" i="39"/>
  <c r="L114" i="39"/>
  <c r="L113" i="39"/>
  <c r="L112" i="39"/>
  <c r="L111" i="39"/>
  <c r="L110" i="39"/>
  <c r="L109" i="39"/>
  <c r="G108" i="39"/>
  <c r="F108" i="39"/>
  <c r="E108" i="39"/>
  <c r="O107" i="39"/>
  <c r="N107" i="39"/>
  <c r="M107" i="39"/>
  <c r="L103" i="39"/>
  <c r="L102" i="39"/>
  <c r="L101" i="39"/>
  <c r="L100" i="39"/>
  <c r="L99" i="39"/>
  <c r="L98" i="39"/>
  <c r="G97" i="39"/>
  <c r="F97" i="39"/>
  <c r="E97" i="39"/>
  <c r="O96" i="39"/>
  <c r="N96" i="39"/>
  <c r="M96" i="39"/>
  <c r="L92" i="39"/>
  <c r="L91" i="39"/>
  <c r="L90" i="39"/>
  <c r="L89" i="39"/>
  <c r="L88" i="39"/>
  <c r="L87" i="39"/>
  <c r="G86" i="39"/>
  <c r="F86" i="39"/>
  <c r="E86" i="39"/>
  <c r="O85" i="39"/>
  <c r="N85" i="39"/>
  <c r="M85" i="39"/>
  <c r="L59" i="39"/>
  <c r="D59" i="39"/>
  <c r="L58" i="39"/>
  <c r="D58" i="39"/>
  <c r="L57" i="39"/>
  <c r="D57" i="39"/>
  <c r="L56" i="39"/>
  <c r="D56" i="39"/>
  <c r="L55" i="39"/>
  <c r="D55" i="39"/>
  <c r="L54" i="39"/>
  <c r="D54" i="39"/>
  <c r="G53" i="39"/>
  <c r="F53" i="39"/>
  <c r="E53" i="39"/>
  <c r="O52" i="39"/>
  <c r="N52" i="39"/>
  <c r="M52" i="39"/>
  <c r="E49" i="39"/>
  <c r="D49" i="39"/>
  <c r="E48" i="39"/>
  <c r="D48" i="39"/>
  <c r="E47" i="39"/>
  <c r="D47" i="39"/>
  <c r="E46" i="39"/>
  <c r="D46" i="39"/>
  <c r="E45" i="39"/>
  <c r="D45" i="39"/>
  <c r="E44" i="39"/>
  <c r="D44" i="39"/>
  <c r="E40" i="39"/>
  <c r="D40" i="39"/>
  <c r="E39" i="39"/>
  <c r="D39" i="39"/>
  <c r="E38" i="39"/>
  <c r="D38" i="39"/>
  <c r="I14" i="39"/>
  <c r="D10" i="39"/>
  <c r="H9" i="39"/>
  <c r="D9" i="39"/>
  <c r="O72" i="39" l="1"/>
  <c r="O83" i="39"/>
  <c r="M83" i="39"/>
  <c r="J73" i="39"/>
  <c r="H82" i="39"/>
  <c r="N83" i="39"/>
  <c r="N72" i="39"/>
  <c r="H71" i="39"/>
  <c r="M71" i="39"/>
  <c r="J62" i="39" l="1"/>
  <c r="M72" i="39"/>
  <c r="B59" i="39" l="1"/>
  <c r="L60" i="39"/>
  <c r="I84" i="39"/>
  <c r="D85" i="39"/>
  <c r="E85" i="39"/>
  <c r="H85" i="39"/>
  <c r="I85" i="39"/>
  <c r="J85" i="39"/>
  <c r="I93" i="39"/>
  <c r="B92" i="39"/>
  <c r="L93" i="39"/>
  <c r="I95" i="39"/>
  <c r="D96" i="39"/>
  <c r="E96" i="39"/>
  <c r="H96" i="39"/>
  <c r="I96" i="39"/>
  <c r="J96" i="39"/>
  <c r="B103" i="39"/>
  <c r="L104" i="39"/>
  <c r="I106" i="39"/>
  <c r="D107" i="39"/>
  <c r="E107" i="39"/>
  <c r="H107" i="39"/>
  <c r="I107" i="39"/>
  <c r="J107" i="39"/>
  <c r="I115" i="39"/>
  <c r="B114" i="39"/>
  <c r="L115" i="39"/>
  <c r="I117" i="39"/>
  <c r="D118" i="39"/>
  <c r="E118" i="39"/>
  <c r="H118" i="39"/>
  <c r="I118" i="39"/>
  <c r="J118" i="39"/>
  <c r="I126" i="39"/>
  <c r="B125" i="39"/>
  <c r="L126" i="39"/>
  <c r="I128" i="39"/>
  <c r="D129" i="39"/>
  <c r="E129" i="39"/>
  <c r="H129" i="39"/>
  <c r="I129" i="39"/>
  <c r="J129" i="39"/>
  <c r="B136" i="39"/>
  <c r="L137" i="39"/>
  <c r="I139" i="39"/>
  <c r="D140" i="39"/>
  <c r="E140" i="39"/>
  <c r="H140" i="39"/>
  <c r="I140" i="39"/>
  <c r="J140" i="39"/>
  <c r="B147" i="39"/>
  <c r="L148" i="39"/>
  <c r="I150" i="39"/>
  <c r="D151" i="39"/>
  <c r="E151" i="39"/>
  <c r="H151" i="39"/>
  <c r="I151" i="39"/>
  <c r="J151" i="39"/>
  <c r="B158" i="39"/>
  <c r="L159" i="39"/>
  <c r="I161" i="39"/>
  <c r="D162" i="39"/>
  <c r="E162" i="39"/>
  <c r="H162" i="39"/>
  <c r="I162" i="39"/>
  <c r="J162" i="39"/>
  <c r="B169" i="39"/>
  <c r="L170" i="39"/>
  <c r="I172" i="39"/>
  <c r="D173" i="39"/>
  <c r="E173" i="39"/>
  <c r="H173" i="39"/>
  <c r="I173" i="39"/>
  <c r="J173" i="39"/>
  <c r="B180" i="39"/>
  <c r="L181" i="39"/>
  <c r="I183" i="39"/>
  <c r="D184" i="39"/>
  <c r="E184" i="39"/>
  <c r="H184" i="39"/>
  <c r="I184" i="39"/>
  <c r="J184" i="39"/>
  <c r="B191" i="39"/>
  <c r="L192" i="39"/>
  <c r="I194" i="39"/>
  <c r="D195" i="39"/>
  <c r="E195" i="39"/>
  <c r="H195" i="39"/>
  <c r="I195" i="39"/>
  <c r="J195" i="39"/>
  <c r="B202" i="39"/>
  <c r="L203" i="39"/>
  <c r="I205" i="39"/>
  <c r="D206" i="39"/>
  <c r="E206" i="39"/>
  <c r="H206" i="39"/>
  <c r="I206" i="39"/>
  <c r="J206" i="39"/>
  <c r="B213" i="39"/>
  <c r="L214" i="39"/>
  <c r="I216" i="39"/>
  <c r="D217" i="39"/>
  <c r="E217" i="39"/>
  <c r="H217" i="39"/>
  <c r="I217" i="39"/>
  <c r="J217" i="39"/>
  <c r="B224" i="39"/>
  <c r="L225" i="39"/>
  <c r="I227" i="39"/>
  <c r="D228" i="39"/>
  <c r="E228" i="39"/>
  <c r="H228" i="39"/>
  <c r="I228" i="39"/>
  <c r="J228" i="39"/>
  <c r="B235" i="39"/>
  <c r="L236" i="39"/>
  <c r="D239" i="39"/>
  <c r="E239" i="39"/>
  <c r="H239" i="39"/>
  <c r="I239" i="39"/>
  <c r="J239" i="39"/>
  <c r="E83" i="1" l="1"/>
  <c r="I192" i="39"/>
  <c r="I159" i="39"/>
  <c r="I148" i="39"/>
  <c r="I203" i="39"/>
  <c r="I236" i="39"/>
  <c r="I225" i="39"/>
  <c r="I181" i="39"/>
  <c r="I60" i="39"/>
  <c r="I104" i="39"/>
  <c r="I214" i="39"/>
  <c r="I170" i="39"/>
  <c r="I137" i="39"/>
  <c r="I31" i="39"/>
  <c r="I247" i="39" l="1"/>
  <c r="E58" i="1" l="1"/>
  <c r="C2" i="38"/>
  <c r="C56" i="1" s="1"/>
  <c r="E30" i="39" s="1"/>
  <c r="C2" i="37"/>
  <c r="C2" i="36"/>
  <c r="C2" i="35"/>
  <c r="C2" i="34"/>
  <c r="C2" i="33"/>
  <c r="C2" i="31"/>
  <c r="C2" i="30"/>
  <c r="C2" i="29"/>
  <c r="C2" i="28"/>
  <c r="C2" i="27"/>
  <c r="C2" i="26"/>
  <c r="C2" i="25"/>
  <c r="C2" i="24"/>
  <c r="C2" i="2"/>
  <c r="C2" i="4"/>
  <c r="C2" i="23"/>
  <c r="C40" i="1" l="1"/>
  <c r="E14" i="39" s="1"/>
  <c r="C55" i="1"/>
  <c r="C48" i="1"/>
  <c r="C41" i="1"/>
  <c r="C49" i="1"/>
  <c r="C50" i="1"/>
  <c r="C42" i="1"/>
  <c r="C43" i="1"/>
  <c r="C44" i="1"/>
  <c r="C45" i="1"/>
  <c r="C53" i="1"/>
  <c r="C47" i="1"/>
  <c r="C51" i="1"/>
  <c r="C52" i="1"/>
  <c r="C46" i="1"/>
  <c r="C54" i="1"/>
  <c r="D227" i="39"/>
  <c r="M136" i="39"/>
  <c r="O135" i="39"/>
  <c r="N135" i="39"/>
  <c r="O134" i="39"/>
  <c r="O131" i="39"/>
  <c r="O136" i="39"/>
  <c r="N134" i="39"/>
  <c r="O133" i="39"/>
  <c r="O132" i="39"/>
  <c r="N131" i="39"/>
  <c r="M133" i="39"/>
  <c r="M132" i="39"/>
  <c r="M131" i="39"/>
  <c r="N136" i="39"/>
  <c r="M135" i="39"/>
  <c r="N132" i="39"/>
  <c r="N133" i="39"/>
  <c r="M134" i="39"/>
  <c r="N224" i="39"/>
  <c r="M224" i="39"/>
  <c r="O223" i="39"/>
  <c r="N223" i="39"/>
  <c r="O222" i="39"/>
  <c r="M223" i="39"/>
  <c r="N222" i="39"/>
  <c r="O221" i="39"/>
  <c r="M222" i="39"/>
  <c r="N221" i="39"/>
  <c r="O220" i="39"/>
  <c r="M220" i="39"/>
  <c r="N219" i="39"/>
  <c r="O224" i="39"/>
  <c r="M219" i="39"/>
  <c r="N220" i="39"/>
  <c r="M221" i="39"/>
  <c r="O219" i="39"/>
  <c r="M235" i="39"/>
  <c r="O234" i="39"/>
  <c r="N234" i="39"/>
  <c r="O233" i="39"/>
  <c r="M234" i="39"/>
  <c r="N233" i="39"/>
  <c r="O232" i="39"/>
  <c r="M233" i="39"/>
  <c r="N232" i="39"/>
  <c r="O231" i="39"/>
  <c r="M232" i="39"/>
  <c r="N231" i="39"/>
  <c r="O230" i="39"/>
  <c r="O235" i="39"/>
  <c r="M230" i="39"/>
  <c r="N235" i="39"/>
  <c r="M231" i="39"/>
  <c r="N230" i="39"/>
  <c r="M157" i="39"/>
  <c r="N156" i="39"/>
  <c r="O155" i="39"/>
  <c r="M156" i="39"/>
  <c r="N155" i="39"/>
  <c r="O154" i="39"/>
  <c r="N158" i="39"/>
  <c r="M154" i="39"/>
  <c r="M153" i="39"/>
  <c r="M155" i="39"/>
  <c r="O158" i="39"/>
  <c r="O157" i="39"/>
  <c r="O156" i="39"/>
  <c r="M158" i="39"/>
  <c r="N157" i="39"/>
  <c r="N153" i="39"/>
  <c r="N154" i="39"/>
  <c r="O153" i="39"/>
  <c r="M167" i="39"/>
  <c r="N166" i="39"/>
  <c r="O165" i="39"/>
  <c r="M166" i="39"/>
  <c r="N165" i="39"/>
  <c r="O164" i="39"/>
  <c r="M169" i="39"/>
  <c r="O168" i="39"/>
  <c r="O167" i="39"/>
  <c r="O166" i="39"/>
  <c r="N168" i="39"/>
  <c r="N167" i="39"/>
  <c r="N169" i="39"/>
  <c r="N164" i="39"/>
  <c r="O169" i="39"/>
  <c r="M165" i="39"/>
  <c r="M168" i="39"/>
  <c r="M164" i="39"/>
  <c r="M89" i="39"/>
  <c r="N88" i="39"/>
  <c r="O87" i="39"/>
  <c r="M88" i="39"/>
  <c r="N87" i="39"/>
  <c r="N92" i="39"/>
  <c r="N91" i="39"/>
  <c r="M90" i="39"/>
  <c r="O91" i="39"/>
  <c r="O88" i="39"/>
  <c r="M92" i="39"/>
  <c r="O89" i="39"/>
  <c r="N89" i="39"/>
  <c r="O90" i="39"/>
  <c r="M87" i="39"/>
  <c r="O92" i="39"/>
  <c r="M91" i="39"/>
  <c r="N90" i="39"/>
  <c r="M177" i="39"/>
  <c r="N176" i="39"/>
  <c r="O175" i="39"/>
  <c r="M176" i="39"/>
  <c r="N175" i="39"/>
  <c r="O180" i="39"/>
  <c r="M175" i="39"/>
  <c r="N179" i="39"/>
  <c r="O178" i="39"/>
  <c r="M179" i="39"/>
  <c r="N178" i="39"/>
  <c r="O177" i="39"/>
  <c r="N180" i="39"/>
  <c r="N177" i="39"/>
  <c r="M180" i="39"/>
  <c r="M178" i="39"/>
  <c r="O179" i="39"/>
  <c r="O176" i="39"/>
  <c r="N146" i="39"/>
  <c r="O145" i="39"/>
  <c r="M146" i="39"/>
  <c r="N145" i="39"/>
  <c r="O144" i="39"/>
  <c r="O147" i="39"/>
  <c r="M142" i="39"/>
  <c r="N144" i="39"/>
  <c r="N143" i="39"/>
  <c r="N142" i="39"/>
  <c r="M144" i="39"/>
  <c r="M143" i="39"/>
  <c r="M147" i="39"/>
  <c r="M145" i="39"/>
  <c r="O142" i="39"/>
  <c r="O143" i="39"/>
  <c r="O146" i="39"/>
  <c r="N147" i="39"/>
  <c r="M99" i="39"/>
  <c r="N98" i="39"/>
  <c r="O103" i="39"/>
  <c r="M98" i="39"/>
  <c r="N103" i="39"/>
  <c r="O102" i="39"/>
  <c r="N101" i="39"/>
  <c r="M100" i="39"/>
  <c r="M102" i="39"/>
  <c r="N102" i="39"/>
  <c r="N99" i="39"/>
  <c r="M103" i="39"/>
  <c r="N100" i="39"/>
  <c r="O101" i="39"/>
  <c r="O98" i="39"/>
  <c r="O100" i="39"/>
  <c r="M101" i="39"/>
  <c r="O99" i="39"/>
  <c r="M187" i="39"/>
  <c r="N186" i="39"/>
  <c r="O191" i="39"/>
  <c r="M186" i="39"/>
  <c r="N191" i="39"/>
  <c r="M190" i="39"/>
  <c r="N189" i="39"/>
  <c r="O188" i="39"/>
  <c r="M189" i="39"/>
  <c r="N188" i="39"/>
  <c r="O187" i="39"/>
  <c r="O189" i="39"/>
  <c r="N187" i="39"/>
  <c r="O190" i="39"/>
  <c r="M188" i="39"/>
  <c r="N190" i="39"/>
  <c r="O186" i="39"/>
  <c r="M191" i="39"/>
  <c r="O114" i="39"/>
  <c r="M109" i="39"/>
  <c r="N114" i="39"/>
  <c r="M114" i="39"/>
  <c r="O113" i="39"/>
  <c r="O112" i="39"/>
  <c r="N111" i="39"/>
  <c r="M110" i="39"/>
  <c r="M113" i="39"/>
  <c r="M112" i="39"/>
  <c r="O111" i="39"/>
  <c r="M111" i="39"/>
  <c r="N112" i="39"/>
  <c r="N109" i="39"/>
  <c r="N113" i="39"/>
  <c r="O110" i="39"/>
  <c r="O109" i="39"/>
  <c r="N110" i="39"/>
  <c r="O202" i="39"/>
  <c r="M197" i="39"/>
  <c r="N202" i="39"/>
  <c r="M202" i="39"/>
  <c r="O201" i="39"/>
  <c r="M200" i="39"/>
  <c r="N199" i="39"/>
  <c r="O198" i="39"/>
  <c r="M199" i="39"/>
  <c r="N198" i="39"/>
  <c r="O197" i="39"/>
  <c r="O199" i="39"/>
  <c r="N197" i="39"/>
  <c r="O200" i="39"/>
  <c r="N200" i="39"/>
  <c r="N201" i="39"/>
  <c r="M198" i="39"/>
  <c r="M201" i="39"/>
  <c r="N125" i="39"/>
  <c r="M125" i="39"/>
  <c r="O124" i="39"/>
  <c r="O125" i="39"/>
  <c r="N124" i="39"/>
  <c r="O123" i="39"/>
  <c r="O122" i="39"/>
  <c r="N121" i="39"/>
  <c r="M120" i="39"/>
  <c r="M123" i="39"/>
  <c r="M122" i="39"/>
  <c r="N123" i="39"/>
  <c r="O120" i="39"/>
  <c r="M124" i="39"/>
  <c r="M121" i="39"/>
  <c r="N122" i="39"/>
  <c r="O121" i="39"/>
  <c r="N120" i="39"/>
  <c r="O213" i="39"/>
  <c r="M208" i="39"/>
  <c r="N213" i="39"/>
  <c r="M213" i="39"/>
  <c r="O212" i="39"/>
  <c r="N212" i="39"/>
  <c r="O211" i="39"/>
  <c r="M210" i="39"/>
  <c r="N209" i="39"/>
  <c r="O208" i="39"/>
  <c r="M209" i="39"/>
  <c r="N208" i="39"/>
  <c r="M212" i="39"/>
  <c r="O210" i="39"/>
  <c r="N210" i="39"/>
  <c r="N211" i="39"/>
  <c r="M211" i="39"/>
  <c r="O209" i="39"/>
  <c r="D84" i="39" l="1"/>
  <c r="E17" i="39"/>
  <c r="D73" i="39"/>
  <c r="E16" i="39"/>
  <c r="D183" i="39"/>
  <c r="E26" i="39"/>
  <c r="D161" i="39"/>
  <c r="E24" i="39"/>
  <c r="D172" i="39"/>
  <c r="E25" i="39"/>
  <c r="D150" i="39"/>
  <c r="E23" i="39"/>
  <c r="D128" i="39"/>
  <c r="E21" i="39"/>
  <c r="D62" i="39"/>
  <c r="E15" i="39"/>
  <c r="D205" i="39"/>
  <c r="E28" i="39"/>
  <c r="D117" i="39"/>
  <c r="E20" i="39"/>
  <c r="D194" i="39"/>
  <c r="E27" i="39"/>
  <c r="D139" i="39"/>
  <c r="E22" i="39"/>
  <c r="D106" i="39"/>
  <c r="E19" i="39"/>
  <c r="D216" i="39"/>
  <c r="E29" i="39"/>
  <c r="D95" i="39"/>
  <c r="E18" i="39"/>
  <c r="D51" i="39"/>
  <c r="H212" i="39"/>
  <c r="N126" i="39"/>
  <c r="F126" i="39"/>
  <c r="N119" i="39" s="1"/>
  <c r="H167" i="39"/>
  <c r="H168" i="39"/>
  <c r="H157" i="39"/>
  <c r="E192" i="39"/>
  <c r="M185" i="39" s="1"/>
  <c r="H186" i="39"/>
  <c r="E104" i="39"/>
  <c r="M97" i="39" s="1"/>
  <c r="H98" i="39"/>
  <c r="H101" i="39"/>
  <c r="H88" i="39"/>
  <c r="H232" i="39"/>
  <c r="O225" i="39"/>
  <c r="G225" i="39"/>
  <c r="O218" i="39" s="1"/>
  <c r="H223" i="39"/>
  <c r="H131" i="39"/>
  <c r="E137" i="39"/>
  <c r="M130" i="39" s="1"/>
  <c r="O214" i="39"/>
  <c r="G214" i="39"/>
  <c r="O207" i="39" s="1"/>
  <c r="H213" i="39"/>
  <c r="H121" i="39"/>
  <c r="H200" i="39"/>
  <c r="N203" i="39"/>
  <c r="F203" i="39"/>
  <c r="N196" i="39" s="1"/>
  <c r="H114" i="39"/>
  <c r="H165" i="39"/>
  <c r="H164" i="39"/>
  <c r="E170" i="39"/>
  <c r="M163" i="39" s="1"/>
  <c r="H158" i="39"/>
  <c r="H156" i="39"/>
  <c r="N104" i="39"/>
  <c r="F104" i="39"/>
  <c r="N97" i="39" s="1"/>
  <c r="H100" i="39"/>
  <c r="H177" i="39"/>
  <c r="H89" i="39"/>
  <c r="H134" i="39"/>
  <c r="H143" i="39"/>
  <c r="H211" i="39"/>
  <c r="H122" i="39"/>
  <c r="H201" i="39"/>
  <c r="H198" i="39"/>
  <c r="E115" i="39"/>
  <c r="M108" i="39" s="1"/>
  <c r="H109" i="39"/>
  <c r="N170" i="39"/>
  <c r="F170" i="39"/>
  <c r="N163" i="39" s="1"/>
  <c r="E159" i="39"/>
  <c r="M152" i="39" s="1"/>
  <c r="H153" i="39"/>
  <c r="N159" i="39"/>
  <c r="F159" i="39"/>
  <c r="N152" i="39" s="1"/>
  <c r="N192" i="39"/>
  <c r="F192" i="39"/>
  <c r="N185" i="39" s="1"/>
  <c r="H92" i="39"/>
  <c r="H230" i="39"/>
  <c r="E236" i="39"/>
  <c r="M229" i="39" s="1"/>
  <c r="H235" i="39"/>
  <c r="H221" i="39"/>
  <c r="H133" i="39"/>
  <c r="N214" i="39"/>
  <c r="F214" i="39"/>
  <c r="N207" i="39" s="1"/>
  <c r="H208" i="39"/>
  <c r="E214" i="39"/>
  <c r="M207" i="39" s="1"/>
  <c r="O203" i="39"/>
  <c r="G203" i="39"/>
  <c r="O196" i="39" s="1"/>
  <c r="O170" i="39"/>
  <c r="G170" i="39"/>
  <c r="O163" i="39" s="1"/>
  <c r="H155" i="39"/>
  <c r="H187" i="39"/>
  <c r="H102" i="39"/>
  <c r="H180" i="39"/>
  <c r="H91" i="39"/>
  <c r="H233" i="39"/>
  <c r="N137" i="39"/>
  <c r="F137" i="39"/>
  <c r="N130" i="39" s="1"/>
  <c r="H145" i="39"/>
  <c r="H124" i="39"/>
  <c r="H199" i="39"/>
  <c r="O115" i="39"/>
  <c r="G115" i="39"/>
  <c r="O108" i="39" s="1"/>
  <c r="H111" i="39"/>
  <c r="N115" i="39"/>
  <c r="F115" i="39"/>
  <c r="N108" i="39" s="1"/>
  <c r="H169" i="39"/>
  <c r="H190" i="39"/>
  <c r="O192" i="39"/>
  <c r="G192" i="39"/>
  <c r="O185" i="39" s="1"/>
  <c r="H179" i="39"/>
  <c r="H178" i="39"/>
  <c r="E93" i="39"/>
  <c r="M86" i="39" s="1"/>
  <c r="H87" i="39"/>
  <c r="F236" i="39"/>
  <c r="N229" i="39" s="1"/>
  <c r="E225" i="39"/>
  <c r="M218" i="39" s="1"/>
  <c r="H219" i="39"/>
  <c r="H224" i="39"/>
  <c r="H142" i="39"/>
  <c r="E148" i="39"/>
  <c r="M141" i="39" s="1"/>
  <c r="H146" i="39"/>
  <c r="H125" i="39"/>
  <c r="H202" i="39"/>
  <c r="H112" i="39"/>
  <c r="H110" i="39"/>
  <c r="H166" i="39"/>
  <c r="N181" i="39"/>
  <c r="F181" i="39"/>
  <c r="N174" i="39" s="1"/>
  <c r="O93" i="39"/>
  <c r="G93" i="39"/>
  <c r="O86" i="39" s="1"/>
  <c r="H231" i="39"/>
  <c r="H222" i="39"/>
  <c r="O137" i="39"/>
  <c r="G137" i="39"/>
  <c r="O130" i="39" s="1"/>
  <c r="H136" i="39"/>
  <c r="O148" i="39"/>
  <c r="G148" i="39"/>
  <c r="O141" i="39" s="1"/>
  <c r="N148" i="39"/>
  <c r="F148" i="39"/>
  <c r="N141" i="39" s="1"/>
  <c r="H123" i="39"/>
  <c r="O126" i="39"/>
  <c r="G126" i="39"/>
  <c r="O119" i="39" s="1"/>
  <c r="M126" i="39"/>
  <c r="H120" i="39"/>
  <c r="E126" i="39"/>
  <c r="M119" i="39" s="1"/>
  <c r="H113" i="39"/>
  <c r="H154" i="39"/>
  <c r="O159" i="39"/>
  <c r="G159" i="39"/>
  <c r="O152" i="39" s="1"/>
  <c r="H189" i="39"/>
  <c r="H191" i="39"/>
  <c r="H188" i="39"/>
  <c r="H103" i="39"/>
  <c r="H176" i="39"/>
  <c r="G236" i="39"/>
  <c r="O229" i="39" s="1"/>
  <c r="H234" i="39"/>
  <c r="N225" i="39"/>
  <c r="F225" i="39"/>
  <c r="N218" i="39" s="1"/>
  <c r="H144" i="39"/>
  <c r="H147" i="39"/>
  <c r="H209" i="39"/>
  <c r="H210" i="39"/>
  <c r="M203" i="39"/>
  <c r="H197" i="39"/>
  <c r="E203" i="39"/>
  <c r="M196" i="39" s="1"/>
  <c r="H99" i="39"/>
  <c r="O104" i="39"/>
  <c r="G104" i="39"/>
  <c r="O97" i="39" s="1"/>
  <c r="M181" i="39"/>
  <c r="H175" i="39"/>
  <c r="E181" i="39"/>
  <c r="M174" i="39" s="1"/>
  <c r="O181" i="39"/>
  <c r="G181" i="39"/>
  <c r="O174" i="39" s="1"/>
  <c r="N93" i="39"/>
  <c r="F93" i="39"/>
  <c r="N86" i="39" s="1"/>
  <c r="H90" i="39"/>
  <c r="H220" i="39"/>
  <c r="H132" i="39"/>
  <c r="H135" i="39"/>
  <c r="J117" i="39" l="1"/>
  <c r="H18" i="39" s="1"/>
  <c r="N18" i="39" s="1"/>
  <c r="J194" i="39"/>
  <c r="H25" i="39" s="1"/>
  <c r="M25" i="39" s="1"/>
  <c r="H126" i="39"/>
  <c r="N226" i="39"/>
  <c r="H181" i="39"/>
  <c r="O160" i="39"/>
  <c r="O171" i="39"/>
  <c r="N171" i="39"/>
  <c r="N204" i="39"/>
  <c r="O105" i="39"/>
  <c r="N149" i="39"/>
  <c r="N182" i="39"/>
  <c r="O204" i="39"/>
  <c r="N193" i="39"/>
  <c r="O182" i="39"/>
  <c r="O215" i="39"/>
  <c r="H203" i="39"/>
  <c r="N138" i="39"/>
  <c r="N94" i="39"/>
  <c r="O138" i="39"/>
  <c r="N116" i="39"/>
  <c r="M204" i="39"/>
  <c r="M127" i="39"/>
  <c r="O236" i="39"/>
  <c r="O237" i="39" s="1"/>
  <c r="N215" i="39"/>
  <c r="M159" i="39"/>
  <c r="J150" i="39" s="1"/>
  <c r="H21" i="39" s="1"/>
  <c r="H104" i="39"/>
  <c r="N236" i="39"/>
  <c r="N237" i="39" s="1"/>
  <c r="O193" i="39"/>
  <c r="H137" i="39"/>
  <c r="O149" i="39"/>
  <c r="H225" i="39"/>
  <c r="H93" i="39"/>
  <c r="M137" i="39"/>
  <c r="J128" i="39" s="1"/>
  <c r="H19" i="39" s="1"/>
  <c r="M104" i="39"/>
  <c r="J95" i="39" s="1"/>
  <c r="H16" i="39" s="1"/>
  <c r="O94" i="39"/>
  <c r="O116" i="39"/>
  <c r="H115" i="39"/>
  <c r="H192" i="39"/>
  <c r="O127" i="39"/>
  <c r="H148" i="39"/>
  <c r="M225" i="39"/>
  <c r="J216" i="39" s="1"/>
  <c r="M93" i="39"/>
  <c r="J84" i="39" s="1"/>
  <c r="H15" i="39" s="1"/>
  <c r="N127" i="39"/>
  <c r="M148" i="39"/>
  <c r="J139" i="39" s="1"/>
  <c r="H20" i="39" s="1"/>
  <c r="H214" i="39"/>
  <c r="N160" i="39"/>
  <c r="M115" i="39"/>
  <c r="J106" i="39" s="1"/>
  <c r="H17" i="39" s="1"/>
  <c r="H170" i="39"/>
  <c r="O226" i="39"/>
  <c r="M192" i="39"/>
  <c r="J183" i="39" s="1"/>
  <c r="H24" i="39" s="1"/>
  <c r="M214" i="39"/>
  <c r="J205" i="39" s="1"/>
  <c r="H26" i="39" s="1"/>
  <c r="H236" i="39"/>
  <c r="H159" i="39"/>
  <c r="N105" i="39"/>
  <c r="M170" i="39"/>
  <c r="J161" i="39" s="1"/>
  <c r="H22" i="39" s="1"/>
  <c r="M182" i="39"/>
  <c r="J172" i="39"/>
  <c r="H23" i="39" s="1"/>
  <c r="M236" i="39"/>
  <c r="M237" i="39" s="1"/>
  <c r="L18" i="39" l="1"/>
  <c r="M18" i="39"/>
  <c r="L25" i="39"/>
  <c r="N25" i="39"/>
  <c r="M193" i="39"/>
  <c r="M171" i="39"/>
  <c r="M215" i="39"/>
  <c r="M160" i="39"/>
  <c r="H27" i="39"/>
  <c r="L27" i="39" s="1"/>
  <c r="H29" i="39"/>
  <c r="M226" i="39"/>
  <c r="M149" i="39"/>
  <c r="M138" i="39"/>
  <c r="M116" i="39"/>
  <c r="M105" i="39"/>
  <c r="M94" i="39"/>
  <c r="J227" i="39"/>
  <c r="L15" i="39"/>
  <c r="M15" i="39" s="1"/>
  <c r="N15" i="39"/>
  <c r="M19" i="39"/>
  <c r="L19" i="39"/>
  <c r="N19" i="39"/>
  <c r="M17" i="39"/>
  <c r="N17" i="39"/>
  <c r="L17" i="39"/>
  <c r="M22" i="39"/>
  <c r="L22" i="39"/>
  <c r="N22" i="39"/>
  <c r="N24" i="39"/>
  <c r="L24" i="39"/>
  <c r="M24" i="39"/>
  <c r="L21" i="39"/>
  <c r="M21" i="39"/>
  <c r="N21" i="39"/>
  <c r="M20" i="39"/>
  <c r="L20" i="39"/>
  <c r="N20" i="39"/>
  <c r="L16" i="39"/>
  <c r="M16" i="39"/>
  <c r="N16" i="39"/>
  <c r="L23" i="39"/>
  <c r="M23" i="39"/>
  <c r="N23" i="39"/>
  <c r="L26" i="39"/>
  <c r="N26" i="39"/>
  <c r="M26" i="39"/>
  <c r="M27" i="39" l="1"/>
  <c r="N27" i="39"/>
  <c r="H28" i="39"/>
  <c r="N28" i="39" s="1"/>
  <c r="H30" i="39"/>
  <c r="N29" i="39"/>
  <c r="L29" i="39"/>
  <c r="M29" i="39" s="1"/>
  <c r="M28" i="39" l="1"/>
  <c r="L28" i="39"/>
  <c r="M30" i="39"/>
  <c r="L30" i="39"/>
  <c r="N30" i="39"/>
  <c r="B7" i="38" l="1"/>
  <c r="B7" i="37"/>
  <c r="B7" i="36"/>
  <c r="B8" i="36" l="1"/>
  <c r="B9" i="36" s="1"/>
  <c r="B10" i="36" s="1"/>
  <c r="B12" i="36" s="1"/>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35" i="36" s="1"/>
  <c r="B36" i="36" s="1"/>
  <c r="B37" i="36" s="1"/>
  <c r="B39" i="36" s="1"/>
  <c r="B40" i="36" s="1"/>
  <c r="B42" i="36" s="1"/>
  <c r="B43" i="36" s="1"/>
  <c r="B44" i="36" s="1"/>
  <c r="B45" i="36" s="1"/>
  <c r="B46" i="36" s="1"/>
  <c r="B47" i="36" s="1"/>
  <c r="B48" i="36" s="1"/>
  <c r="B49" i="36" s="1"/>
  <c r="B50" i="36" s="1"/>
  <c r="B51" i="36" s="1"/>
  <c r="B52" i="36" s="1"/>
  <c r="B53" i="36" s="1"/>
  <c r="B54" i="36" s="1"/>
  <c r="B55" i="36" s="1"/>
  <c r="B56" i="36" s="1"/>
  <c r="B57" i="36" s="1"/>
  <c r="B58" i="36" s="1"/>
  <c r="B60" i="36" s="1"/>
  <c r="B61" i="36" s="1"/>
  <c r="B62" i="36" s="1"/>
  <c r="B64" i="36" s="1"/>
  <c r="B65" i="36" s="1"/>
  <c r="B66" i="36" s="1"/>
  <c r="B67" i="36" s="1"/>
  <c r="B68" i="36" s="1"/>
  <c r="B69" i="36" s="1"/>
  <c r="B70" i="36" s="1"/>
  <c r="B71" i="36" s="1"/>
  <c r="B72" i="36" s="1"/>
  <c r="B73" i="36" s="1"/>
  <c r="B74" i="36" s="1"/>
  <c r="B75" i="36" s="1"/>
  <c r="B76" i="36" s="1"/>
  <c r="B77" i="36" s="1"/>
  <c r="B78" i="36" s="1"/>
  <c r="B79" i="36" s="1"/>
  <c r="B80" i="36" s="1"/>
  <c r="B81" i="36" s="1"/>
  <c r="B82" i="36" s="1"/>
  <c r="B83" i="36" s="1"/>
  <c r="B84" i="36" s="1"/>
  <c r="B85" i="36" s="1"/>
  <c r="B86" i="36" s="1"/>
  <c r="B87" i="36" s="1"/>
  <c r="B88" i="36" s="1"/>
  <c r="B89" i="36" s="1"/>
  <c r="B90" i="36" s="1"/>
  <c r="B92" i="36" s="1"/>
  <c r="B93" i="36" s="1"/>
  <c r="B95" i="36" s="1"/>
  <c r="B96" i="36" s="1"/>
  <c r="B97" i="36" s="1"/>
  <c r="B98" i="36" s="1"/>
  <c r="B99" i="36" s="1"/>
  <c r="B101" i="36" s="1"/>
  <c r="B102" i="36" s="1"/>
  <c r="B103" i="36" s="1"/>
  <c r="B104" i="36" s="1"/>
  <c r="B105" i="36" s="1"/>
  <c r="B106" i="36" s="1"/>
  <c r="B107" i="36" s="1"/>
  <c r="B108" i="36" s="1"/>
  <c r="B109" i="36" s="1"/>
  <c r="B110" i="36" s="1"/>
  <c r="B111" i="36" s="1"/>
  <c r="B112" i="36" s="1"/>
  <c r="B113" i="36" s="1"/>
  <c r="B114" i="36" s="1"/>
  <c r="B115" i="36" s="1"/>
  <c r="B116" i="36" s="1"/>
  <c r="B117" i="36" s="1"/>
  <c r="B118" i="36" s="1"/>
  <c r="B120" i="36" s="1"/>
  <c r="B121" i="36" s="1"/>
  <c r="B8" i="38"/>
  <c r="B9" i="38" s="1"/>
  <c r="B10" i="38" s="1"/>
  <c r="B11"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50" i="38" s="1"/>
  <c r="B51" i="38" s="1"/>
  <c r="B52" i="38" s="1"/>
  <c r="B53" i="38" s="1"/>
  <c r="B54" i="38" s="1"/>
  <c r="B55" i="38" s="1"/>
  <c r="B56" i="38" s="1"/>
  <c r="B57" i="38" s="1"/>
  <c r="B58" i="38" s="1"/>
  <c r="B59" i="38" s="1"/>
  <c r="B60" i="38" s="1"/>
  <c r="B61" i="38" s="1"/>
  <c r="B62" i="38" s="1"/>
  <c r="B63" i="38" s="1"/>
  <c r="B64" i="38" s="1"/>
  <c r="B65" i="38" s="1"/>
  <c r="B66" i="38" s="1"/>
  <c r="B67" i="38" s="1"/>
  <c r="B68" i="38" s="1"/>
  <c r="B69" i="38" s="1"/>
  <c r="B70" i="38" s="1"/>
  <c r="B71" i="38" s="1"/>
  <c r="B72" i="38" s="1"/>
  <c r="B73" i="38" s="1"/>
  <c r="B74" i="38" s="1"/>
  <c r="B75" i="38" s="1"/>
  <c r="B76" i="38" s="1"/>
  <c r="B77" i="38" s="1"/>
  <c r="B78" i="38" s="1"/>
  <c r="B79" i="38" s="1"/>
  <c r="B80" i="38" s="1"/>
  <c r="B81" i="38" s="1"/>
  <c r="B82" i="38" s="1"/>
  <c r="B83" i="38" s="1"/>
  <c r="B84" i="38" s="1"/>
  <c r="B85" i="38" s="1"/>
  <c r="B86" i="38" s="1"/>
  <c r="B87" i="38" s="1"/>
  <c r="B88" i="38" s="1"/>
  <c r="B89" i="38" s="1"/>
  <c r="B91" i="38" s="1"/>
  <c r="B92" i="38" s="1"/>
  <c r="B93" i="38" s="1"/>
  <c r="B94" i="38" s="1"/>
  <c r="B95" i="38" s="1"/>
  <c r="B96" i="38" s="1"/>
  <c r="B97" i="38" s="1"/>
  <c r="B98" i="38" s="1"/>
  <c r="B99" i="38" s="1"/>
  <c r="B100" i="38" s="1"/>
  <c r="B101" i="38" s="1"/>
  <c r="B102" i="38" s="1"/>
  <c r="B104" i="38" s="1"/>
  <c r="B105" i="38" s="1"/>
  <c r="B106" i="38" s="1"/>
  <c r="B107" i="38" s="1"/>
  <c r="B108" i="38" s="1"/>
  <c r="B109" i="38" s="1"/>
  <c r="B110" i="38" s="1"/>
  <c r="B111" i="38" s="1"/>
  <c r="B112" i="38" s="1"/>
  <c r="B113" i="38" s="1"/>
  <c r="B114" i="38" s="1"/>
  <c r="B115" i="38" s="1"/>
  <c r="B116" i="38" s="1"/>
  <c r="B117" i="38" s="1"/>
  <c r="B118" i="38" s="1"/>
  <c r="B119" i="38" s="1"/>
  <c r="B120" i="38" s="1"/>
  <c r="B121" i="38" s="1"/>
  <c r="B122" i="38" s="1"/>
  <c r="B123" i="38" s="1"/>
  <c r="B124" i="38" s="1"/>
  <c r="B125" i="38" s="1"/>
  <c r="B126" i="38" s="1"/>
  <c r="B127" i="38" s="1"/>
  <c r="B128" i="38" s="1"/>
  <c r="B129" i="38" s="1"/>
  <c r="B130" i="38" s="1"/>
  <c r="B131" i="38" s="1"/>
  <c r="B132" i="38" s="1"/>
  <c r="B133" i="38" s="1"/>
  <c r="B134" i="38" s="1"/>
  <c r="B135" i="38" s="1"/>
  <c r="B136" i="38" s="1"/>
  <c r="B137" i="38" s="1"/>
  <c r="B138" i="38" s="1"/>
  <c r="B139" i="38" s="1"/>
  <c r="B140" i="38" s="1"/>
  <c r="B141" i="38" s="1"/>
  <c r="B142" i="38" s="1"/>
  <c r="B8" i="37"/>
  <c r="B9" i="37" s="1"/>
  <c r="B10" i="37" s="1"/>
  <c r="B11" i="37" s="1"/>
  <c r="B12" i="37" s="1"/>
  <c r="B13" i="37" s="1"/>
  <c r="B14" i="37" s="1"/>
  <c r="B15" i="37" s="1"/>
  <c r="B16" i="37" s="1"/>
  <c r="AC2" i="36" l="1"/>
  <c r="AC2" i="38"/>
  <c r="B17" i="37"/>
  <c r="B18" i="37" s="1"/>
  <c r="B19" i="37" s="1"/>
  <c r="B20" i="37" s="1"/>
  <c r="B21" i="37" s="1"/>
  <c r="B22" i="37" s="1"/>
  <c r="B23" i="37" s="1"/>
  <c r="B24" i="37" s="1"/>
  <c r="B25" i="37" s="1"/>
  <c r="B26" i="37" s="1"/>
  <c r="B28" i="37" s="1"/>
  <c r="B29" i="37" s="1"/>
  <c r="B30" i="37" s="1"/>
  <c r="B31" i="37" s="1"/>
  <c r="B32" i="37" s="1"/>
  <c r="B33" i="37" s="1"/>
  <c r="B34" i="37" s="1"/>
  <c r="B35" i="37" s="1"/>
  <c r="B36" i="37" s="1"/>
  <c r="B37" i="37" s="1"/>
  <c r="B38" i="37" s="1"/>
  <c r="B40" i="37" s="1"/>
  <c r="B41" i="37" s="1"/>
  <c r="B7" i="35"/>
  <c r="B7" i="34"/>
  <c r="B7" i="33"/>
  <c r="B7" i="32"/>
  <c r="B8" i="32"/>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7" i="31"/>
  <c r="B7" i="30"/>
  <c r="B7" i="29"/>
  <c r="B7" i="28"/>
  <c r="B7" i="27"/>
  <c r="B7" i="26"/>
  <c r="B7" i="25"/>
  <c r="B7" i="24"/>
  <c r="B7" i="23"/>
  <c r="B7" i="4"/>
  <c r="B8" i="31" l="1"/>
  <c r="B9" i="31" s="1"/>
  <c r="B10" i="31" s="1"/>
  <c r="B11" i="31" s="1"/>
  <c r="B12" i="31" s="1"/>
  <c r="B13" i="31" s="1"/>
  <c r="B15" i="31" s="1"/>
  <c r="B16" i="31" s="1"/>
  <c r="B18" i="31" s="1"/>
  <c r="B19" i="31" s="1"/>
  <c r="B20" i="31" s="1"/>
  <c r="B21" i="31" s="1"/>
  <c r="B22" i="31" s="1"/>
  <c r="B24" i="31" s="1"/>
  <c r="B25" i="31" s="1"/>
  <c r="B27" i="31" s="1"/>
  <c r="B28" i="31" s="1"/>
  <c r="B29" i="31" s="1"/>
  <c r="B30" i="31" s="1"/>
  <c r="B31" i="31" s="1"/>
  <c r="B32" i="31" s="1"/>
  <c r="B33" i="31" s="1"/>
  <c r="B34" i="31" s="1"/>
  <c r="B35" i="31" s="1"/>
  <c r="B36" i="31" s="1"/>
  <c r="B38" i="31" s="1"/>
  <c r="B39" i="31" s="1"/>
  <c r="B40" i="31" s="1"/>
  <c r="B41" i="31" s="1"/>
  <c r="B42" i="31" s="1"/>
  <c r="B44" i="31" s="1"/>
  <c r="B45" i="31" s="1"/>
  <c r="B46" i="31" s="1"/>
  <c r="B8" i="4"/>
  <c r="B9" i="4" s="1"/>
  <c r="B10" i="4" s="1"/>
  <c r="B11" i="4" s="1"/>
  <c r="B12" i="4" s="1"/>
  <c r="B13" i="4" s="1"/>
  <c r="B14" i="4" s="1"/>
  <c r="B15" i="4" s="1"/>
  <c r="B16" i="4" s="1"/>
  <c r="B17" i="4" s="1"/>
  <c r="B18" i="4" s="1"/>
  <c r="B19" i="4" s="1"/>
  <c r="B20" i="4" s="1"/>
  <c r="B21" i="4" s="1"/>
  <c r="B22" i="4" s="1"/>
  <c r="B23" i="4" s="1"/>
  <c r="B25" i="4" s="1"/>
  <c r="B26" i="4" s="1"/>
  <c r="B27" i="4" s="1"/>
  <c r="B28" i="4" s="1"/>
  <c r="B29" i="4" s="1"/>
  <c r="B30" i="4" s="1"/>
  <c r="B31" i="4" s="1"/>
  <c r="B32" i="4" s="1"/>
  <c r="B33" i="4" s="1"/>
  <c r="B34" i="4" s="1"/>
  <c r="B35" i="4" s="1"/>
  <c r="B36" i="4" s="1"/>
  <c r="B37" i="4" s="1"/>
  <c r="B38" i="4" s="1"/>
  <c r="B39" i="4" s="1"/>
  <c r="B41" i="4" s="1"/>
  <c r="B42" i="4" s="1"/>
  <c r="B43" i="4" s="1"/>
  <c r="B44" i="4" s="1"/>
  <c r="B45" i="4" s="1"/>
  <c r="B46" i="4" s="1"/>
  <c r="B47" i="4" s="1"/>
  <c r="B48" i="4" s="1"/>
  <c r="B49" i="4" s="1"/>
  <c r="B50" i="4" s="1"/>
  <c r="B51" i="4" s="1"/>
  <c r="B8" i="24"/>
  <c r="B9" i="24" s="1"/>
  <c r="B10" i="24" s="1"/>
  <c r="B11" i="24" s="1"/>
  <c r="B12" i="24" s="1"/>
  <c r="B13" i="24" s="1"/>
  <c r="B14" i="24" s="1"/>
  <c r="B15" i="24" s="1"/>
  <c r="B16" i="24" s="1"/>
  <c r="B8" i="34"/>
  <c r="B9" i="34" s="1"/>
  <c r="B10" i="34" s="1"/>
  <c r="B11" i="34" s="1"/>
  <c r="B12" i="34" s="1"/>
  <c r="B13" i="34" s="1"/>
  <c r="B14" i="34" s="1"/>
  <c r="B15" i="34" s="1"/>
  <c r="B16" i="34" s="1"/>
  <c r="B17" i="34" s="1"/>
  <c r="B18" i="34" s="1"/>
  <c r="B20" i="34" s="1"/>
  <c r="B21" i="34" s="1"/>
  <c r="B22" i="34" s="1"/>
  <c r="B24" i="34" s="1"/>
  <c r="B25" i="34" s="1"/>
  <c r="B26" i="34" s="1"/>
  <c r="B27" i="34" s="1"/>
  <c r="B28" i="34" s="1"/>
  <c r="B29" i="34" s="1"/>
  <c r="B30" i="34" s="1"/>
  <c r="B31" i="34" s="1"/>
  <c r="B32" i="34" s="1"/>
  <c r="B33" i="34" s="1"/>
  <c r="B34" i="34" s="1"/>
  <c r="B35" i="34" s="1"/>
  <c r="B36" i="34" s="1"/>
  <c r="B37" i="34" s="1"/>
  <c r="B38" i="34" s="1"/>
  <c r="B39" i="34" s="1"/>
  <c r="B40" i="34" s="1"/>
  <c r="B42" i="34" s="1"/>
  <c r="B43" i="34" s="1"/>
  <c r="B44" i="34" s="1"/>
  <c r="B45" i="34" s="1"/>
  <c r="B46" i="34" s="1"/>
  <c r="B48" i="34" s="1"/>
  <c r="B49" i="34" s="1"/>
  <c r="B50" i="34" s="1"/>
  <c r="B51" i="34" s="1"/>
  <c r="B52" i="34" s="1"/>
  <c r="B53" i="34" s="1"/>
  <c r="B54" i="34" s="1"/>
  <c r="B55" i="34" s="1"/>
  <c r="B56" i="34" s="1"/>
  <c r="B57" i="34" s="1"/>
  <c r="B58" i="34" s="1"/>
  <c r="B59" i="34" s="1"/>
  <c r="B60" i="34" s="1"/>
  <c r="B62" i="34" s="1"/>
  <c r="B63" i="34" s="1"/>
  <c r="B64" i="34" s="1"/>
  <c r="B65" i="34" s="1"/>
  <c r="B66" i="34" s="1"/>
  <c r="B67" i="34" s="1"/>
  <c r="B68" i="34" s="1"/>
  <c r="B69" i="34" s="1"/>
  <c r="B70" i="34" s="1"/>
  <c r="B71" i="34" s="1"/>
  <c r="B72" i="34" s="1"/>
  <c r="B73" i="34" s="1"/>
  <c r="B75" i="34" s="1"/>
  <c r="B76" i="34" s="1"/>
  <c r="B77" i="34" s="1"/>
  <c r="B78" i="34" s="1"/>
  <c r="B79" i="34" s="1"/>
  <c r="B81" i="34" s="1"/>
  <c r="B82" i="34" s="1"/>
  <c r="B83" i="34" s="1"/>
  <c r="B84" i="34" s="1"/>
  <c r="B85" i="34" s="1"/>
  <c r="B86" i="34" s="1"/>
  <c r="B87" i="34" s="1"/>
  <c r="B88" i="34" s="1"/>
  <c r="B89" i="34" s="1"/>
  <c r="B90" i="34" s="1"/>
  <c r="B91" i="34" s="1"/>
  <c r="B92" i="34" s="1"/>
  <c r="B94" i="34" s="1"/>
  <c r="B95" i="34" s="1"/>
  <c r="B97" i="34" s="1"/>
  <c r="B99" i="34" s="1"/>
  <c r="B100" i="34" s="1"/>
  <c r="B102" i="34" s="1"/>
  <c r="B104" i="34" s="1"/>
  <c r="B105" i="34" s="1"/>
  <c r="B106" i="34" s="1"/>
  <c r="B107" i="34" s="1"/>
  <c r="B108" i="34" s="1"/>
  <c r="B8" i="23"/>
  <c r="B9" i="23" s="1"/>
  <c r="B10" i="23" s="1"/>
  <c r="B11" i="23" s="1"/>
  <c r="B12" i="23" s="1"/>
  <c r="B13" i="23" s="1"/>
  <c r="B14" i="23" s="1"/>
  <c r="B15" i="23" s="1"/>
  <c r="B16" i="23" s="1"/>
  <c r="B17" i="23" s="1"/>
  <c r="B18" i="23" s="1"/>
  <c r="B19" i="23" s="1"/>
  <c r="B20" i="23" s="1"/>
  <c r="B21" i="23" s="1"/>
  <c r="B22" i="23" s="1"/>
  <c r="B24" i="23" s="1"/>
  <c r="B25" i="23" s="1"/>
  <c r="B8" i="29"/>
  <c r="B9" i="29" s="1"/>
  <c r="B11" i="29" s="1"/>
  <c r="B12" i="29" s="1"/>
  <c r="B14" i="29" s="1"/>
  <c r="B15" i="29" s="1"/>
  <c r="B16" i="29" s="1"/>
  <c r="B18" i="29" s="1"/>
  <c r="B19" i="29" s="1"/>
  <c r="B20" i="29" s="1"/>
  <c r="B22" i="29" s="1"/>
  <c r="B23" i="29" s="1"/>
  <c r="B25" i="29" s="1"/>
  <c r="B26" i="29" s="1"/>
  <c r="B27" i="29" s="1"/>
  <c r="B28" i="29" s="1"/>
  <c r="B29" i="29" s="1"/>
  <c r="B30" i="29" s="1"/>
  <c r="B31" i="29" s="1"/>
  <c r="B32" i="29" s="1"/>
  <c r="B33" i="29" s="1"/>
  <c r="B34" i="29" s="1"/>
  <c r="B35" i="29" s="1"/>
  <c r="B36" i="29" s="1"/>
  <c r="B37" i="29" s="1"/>
  <c r="B38" i="29" s="1"/>
  <c r="B9" i="26"/>
  <c r="B10" i="26" s="1"/>
  <c r="B11" i="26" s="1"/>
  <c r="B12" i="26" s="1"/>
  <c r="B13" i="26" s="1"/>
  <c r="B14" i="26" s="1"/>
  <c r="B15" i="26" s="1"/>
  <c r="B16" i="26" s="1"/>
  <c r="B17" i="26" s="1"/>
  <c r="B18" i="26" s="1"/>
  <c r="B8" i="27"/>
  <c r="B9" i="27" s="1"/>
  <c r="B10" i="27" s="1"/>
  <c r="B11" i="27" s="1"/>
  <c r="B12" i="27" s="1"/>
  <c r="B13" i="27" s="1"/>
  <c r="B14" i="27" s="1"/>
  <c r="B15" i="27" s="1"/>
  <c r="B16" i="27" s="1"/>
  <c r="B17" i="27" s="1"/>
  <c r="B18" i="27" s="1"/>
  <c r="B20" i="27" s="1"/>
  <c r="B21" i="27" s="1"/>
  <c r="B22" i="27" s="1"/>
  <c r="B8" i="28"/>
  <c r="B10" i="28" s="1"/>
  <c r="B11" i="28" s="1"/>
  <c r="B12" i="28" s="1"/>
  <c r="B13" i="28" s="1"/>
  <c r="B14" i="28" s="1"/>
  <c r="B15" i="28" s="1"/>
  <c r="B16" i="28" s="1"/>
  <c r="B17" i="28" s="1"/>
  <c r="B19" i="28" s="1"/>
  <c r="B20" i="28" s="1"/>
  <c r="B21" i="28" s="1"/>
  <c r="B23" i="28" s="1"/>
  <c r="B24" i="28" s="1"/>
  <c r="B26" i="28" s="1"/>
  <c r="B27" i="28" s="1"/>
  <c r="B28" i="28" s="1"/>
  <c r="B29" i="28" s="1"/>
  <c r="B31" i="28" s="1"/>
  <c r="B32" i="28" s="1"/>
  <c r="B33" i="28" s="1"/>
  <c r="B34" i="28" s="1"/>
  <c r="B8" i="25"/>
  <c r="B9" i="25" s="1"/>
  <c r="B10" i="25" s="1"/>
  <c r="B11" i="25" s="1"/>
  <c r="B12" i="25" s="1"/>
  <c r="B13" i="25" s="1"/>
  <c r="B14" i="25" s="1"/>
  <c r="B15" i="25" s="1"/>
  <c r="B16" i="25" s="1"/>
  <c r="B8" i="30"/>
  <c r="B9" i="30" s="1"/>
  <c r="B10" i="30" s="1"/>
  <c r="B11" i="30" s="1"/>
  <c r="B12" i="30" s="1"/>
  <c r="B13" i="30" s="1"/>
  <c r="B14" i="30" s="1"/>
  <c r="B16" i="30" s="1"/>
  <c r="B17" i="30" s="1"/>
  <c r="B18" i="30" s="1"/>
  <c r="B19" i="30" s="1"/>
  <c r="B28" i="30" s="1"/>
  <c r="B29" i="30" s="1"/>
  <c r="B21" i="30" s="1"/>
  <c r="B22" i="30" s="1"/>
  <c r="B23" i="30" s="1"/>
  <c r="B24" i="30" s="1"/>
  <c r="B25" i="30" s="1"/>
  <c r="B26" i="30" s="1"/>
  <c r="B30" i="30" s="1"/>
  <c r="B31" i="30" s="1"/>
  <c r="B32" i="30" s="1"/>
  <c r="B34" i="30" s="1"/>
  <c r="B35" i="30" s="1"/>
  <c r="B36" i="30" s="1"/>
  <c r="B38" i="30" s="1"/>
  <c r="B39" i="30" s="1"/>
  <c r="B40" i="30" s="1"/>
  <c r="B42" i="30" s="1"/>
  <c r="B43" i="30" s="1"/>
  <c r="B45" i="30" s="1"/>
  <c r="B46" i="30" s="1"/>
  <c r="B8" i="35"/>
  <c r="B9" i="35" s="1"/>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B58" i="35" s="1"/>
  <c r="B59" i="35" s="1"/>
  <c r="B60" i="35" s="1"/>
  <c r="B61" i="35" s="1"/>
  <c r="B62" i="35" s="1"/>
  <c r="B63" i="35" s="1"/>
  <c r="B64" i="35" s="1"/>
  <c r="B65" i="35" s="1"/>
  <c r="B66" i="35" s="1"/>
  <c r="B67" i="35" s="1"/>
  <c r="B68" i="35" s="1"/>
  <c r="B69" i="35" s="1"/>
  <c r="B70" i="35" s="1"/>
  <c r="B71" i="35" s="1"/>
  <c r="B72" i="35" s="1"/>
  <c r="B73" i="35" s="1"/>
  <c r="B74" i="35" s="1"/>
  <c r="B76" i="35" s="1"/>
  <c r="B77" i="35" s="1"/>
  <c r="B78" i="35" s="1"/>
  <c r="B79" i="35" s="1"/>
  <c r="B80" i="35" s="1"/>
  <c r="B81" i="35" s="1"/>
  <c r="B82" i="35" s="1"/>
  <c r="B83" i="35" s="1"/>
  <c r="B84" i="35" s="1"/>
  <c r="B85" i="35" s="1"/>
  <c r="B87" i="35" s="1"/>
  <c r="B88" i="35" s="1"/>
  <c r="B89" i="35" s="1"/>
  <c r="B90" i="35" s="1"/>
  <c r="B91" i="35" s="1"/>
  <c r="B92" i="35" s="1"/>
  <c r="B93" i="35" s="1"/>
  <c r="B94" i="35" s="1"/>
  <c r="B95" i="35" s="1"/>
  <c r="B96" i="35" s="1"/>
  <c r="B97" i="35" s="1"/>
  <c r="B98" i="35" s="1"/>
  <c r="B99" i="35" s="1"/>
  <c r="B100" i="35" s="1"/>
  <c r="B101" i="35" s="1"/>
  <c r="B102" i="35" s="1"/>
  <c r="B103" i="35" s="1"/>
  <c r="B104" i="35" s="1"/>
  <c r="B106" i="35" s="1"/>
  <c r="B107" i="35" s="1"/>
  <c r="B108" i="35" s="1"/>
  <c r="B110" i="35" s="1"/>
  <c r="B111" i="35" s="1"/>
  <c r="B112" i="35" s="1"/>
  <c r="B113" i="35" s="1"/>
  <c r="B114" i="35" s="1"/>
  <c r="B115" i="35" s="1"/>
  <c r="B116" i="35" s="1"/>
  <c r="B117" i="35" s="1"/>
  <c r="B118" i="35" s="1"/>
  <c r="B119" i="35" s="1"/>
  <c r="B120" i="35" s="1"/>
  <c r="B121" i="35" s="1"/>
  <c r="B122" i="35" s="1"/>
  <c r="B123" i="35" s="1"/>
  <c r="B125" i="35" s="1"/>
  <c r="B126" i="35" s="1"/>
  <c r="B127" i="35" s="1"/>
  <c r="B128" i="35" s="1"/>
  <c r="B129" i="35" s="1"/>
  <c r="B130" i="35" s="1"/>
  <c r="B131" i="35" s="1"/>
  <c r="B132" i="35" s="1"/>
  <c r="B133" i="35" s="1"/>
  <c r="B134" i="35" s="1"/>
  <c r="B135" i="35" s="1"/>
  <c r="B136" i="35" s="1"/>
  <c r="B137" i="35" s="1"/>
  <c r="B138" i="35" s="1"/>
  <c r="B139" i="35" s="1"/>
  <c r="B140" i="35" s="1"/>
  <c r="B141" i="35" s="1"/>
  <c r="B142" i="35" s="1"/>
  <c r="B143" i="35" s="1"/>
  <c r="B144" i="35" s="1"/>
  <c r="B145" i="35" s="1"/>
  <c r="B146" i="35" s="1"/>
  <c r="B148" i="35" s="1"/>
  <c r="B149" i="35" s="1"/>
  <c r="B151" i="35" s="1"/>
  <c r="B152" i="35" s="1"/>
  <c r="B153" i="35" s="1"/>
  <c r="B154" i="35" s="1"/>
  <c r="B155" i="35" s="1"/>
  <c r="B156" i="35" s="1"/>
  <c r="B157" i="35" s="1"/>
  <c r="B158" i="35" s="1"/>
  <c r="B159" i="35" s="1"/>
  <c r="B160" i="35" s="1"/>
  <c r="B161" i="35" s="1"/>
  <c r="B162" i="35" s="1"/>
  <c r="B164" i="35" s="1"/>
  <c r="B165" i="35" s="1"/>
  <c r="B166" i="35" s="1"/>
  <c r="B168" i="35" s="1"/>
  <c r="B169" i="35" s="1"/>
  <c r="B170" i="35" s="1"/>
  <c r="B171" i="35" s="1"/>
  <c r="B172" i="35" s="1"/>
  <c r="B173" i="35" s="1"/>
  <c r="B175" i="35" s="1"/>
  <c r="B176" i="35" s="1"/>
  <c r="B177" i="35" s="1"/>
  <c r="B179" i="35" s="1"/>
  <c r="B180" i="35" s="1"/>
  <c r="B181" i="35" s="1"/>
  <c r="B182" i="35" s="1"/>
  <c r="B183" i="35" s="1"/>
  <c r="B8" i="33"/>
  <c r="B9" i="33" s="1"/>
  <c r="B10" i="33" s="1"/>
  <c r="B11" i="33" s="1"/>
  <c r="B12"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6" i="33" s="1"/>
  <c r="B37" i="33" s="1"/>
  <c r="B39" i="33" s="1"/>
  <c r="B40" i="33" s="1"/>
  <c r="AC2" i="37"/>
  <c r="G246" i="39"/>
  <c r="B48" i="31"/>
  <c r="B49" i="31" s="1"/>
  <c r="B50" i="31" s="1"/>
  <c r="B51" i="31" s="1"/>
  <c r="B52" i="31" s="1"/>
  <c r="B23" i="27"/>
  <c r="B24" i="27" s="1"/>
  <c r="B25" i="27" s="1"/>
  <c r="B26" i="27" s="1"/>
  <c r="B27" i="27" s="1"/>
  <c r="B28" i="27" s="1"/>
  <c r="B29" i="27" s="1"/>
  <c r="B30" i="27" s="1"/>
  <c r="B31" i="27" s="1"/>
  <c r="B32" i="27" s="1"/>
  <c r="B33" i="27" s="1"/>
  <c r="B34" i="27" s="1"/>
  <c r="B36" i="27" s="1"/>
  <c r="B37" i="27" s="1"/>
  <c r="B38" i="27" s="1"/>
  <c r="B40" i="27" s="1"/>
  <c r="B41" i="27" s="1"/>
  <c r="B42" i="27" s="1"/>
  <c r="B43" i="27" s="1"/>
  <c r="B26" i="23"/>
  <c r="B27" i="23" s="1"/>
  <c r="B28" i="23" s="1"/>
  <c r="B29" i="23" s="1"/>
  <c r="AC2" i="30" l="1"/>
  <c r="AC2" i="26"/>
  <c r="AC2" i="24"/>
  <c r="AC2" i="34"/>
  <c r="AC2" i="27"/>
  <c r="AC2" i="4"/>
  <c r="AC2" i="35"/>
  <c r="B41" i="29"/>
  <c r="B42" i="29" s="1"/>
  <c r="B43" i="29" s="1"/>
  <c r="B44" i="29" s="1"/>
  <c r="B45" i="29" s="1"/>
  <c r="B46" i="29" s="1"/>
  <c r="B47" i="29" s="1"/>
  <c r="B48" i="29" s="1"/>
  <c r="B49" i="29" s="1"/>
  <c r="B51" i="29" s="1"/>
  <c r="B52" i="29" s="1"/>
  <c r="B54" i="29" s="1"/>
  <c r="B55" i="29" s="1"/>
  <c r="B56" i="29" s="1"/>
  <c r="B57" i="29" s="1"/>
  <c r="B58" i="29" s="1"/>
  <c r="B59" i="29" s="1"/>
  <c r="B60" i="29" s="1"/>
  <c r="B62" i="29" s="1"/>
  <c r="B63" i="29" s="1"/>
  <c r="B64" i="29" s="1"/>
  <c r="B65" i="29" s="1"/>
  <c r="B67" i="29" s="1"/>
  <c r="B68" i="29" s="1"/>
  <c r="B69" i="29" s="1"/>
  <c r="B70" i="29" s="1"/>
  <c r="B71" i="29" s="1"/>
  <c r="B72" i="29" s="1"/>
  <c r="B73" i="29" s="1"/>
  <c r="B75" i="29" s="1"/>
  <c r="B76" i="29" s="1"/>
  <c r="B77" i="29" s="1"/>
  <c r="B79" i="29" s="1"/>
  <c r="B80" i="29" s="1"/>
  <c r="B81" i="29" s="1"/>
  <c r="B82" i="29" s="1"/>
  <c r="B83" i="29" s="1"/>
  <c r="B84" i="29" s="1"/>
  <c r="B85" i="29" s="1"/>
  <c r="B87" i="29" s="1"/>
  <c r="B88" i="29" s="1"/>
  <c r="B89" i="29" s="1"/>
  <c r="B90" i="29" s="1"/>
  <c r="B91" i="29" s="1"/>
  <c r="B92" i="29" s="1"/>
  <c r="B93" i="29" s="1"/>
  <c r="B94" i="29" s="1"/>
  <c r="B96" i="29" s="1"/>
  <c r="B97" i="29" s="1"/>
  <c r="B98" i="29" s="1"/>
  <c r="B99" i="29" s="1"/>
  <c r="B100" i="29" s="1"/>
  <c r="B101" i="29" s="1"/>
  <c r="B102" i="29" s="1"/>
  <c r="B103" i="29" s="1"/>
  <c r="B104" i="29" s="1"/>
  <c r="B105" i="29" s="1"/>
  <c r="B106" i="29" s="1"/>
  <c r="B108" i="29" s="1"/>
  <c r="B109" i="29" s="1"/>
  <c r="B110" i="29" s="1"/>
  <c r="B111" i="29" s="1"/>
  <c r="B112" i="29" s="1"/>
  <c r="B113" i="29" s="1"/>
  <c r="B114" i="29" s="1"/>
  <c r="B115" i="29" s="1"/>
  <c r="B116" i="29" s="1"/>
  <c r="B117" i="29" s="1"/>
  <c r="B118" i="29" s="1"/>
  <c r="B119" i="29" s="1"/>
  <c r="B120" i="29" s="1"/>
  <c r="B121" i="29" s="1"/>
  <c r="B123" i="29" s="1"/>
  <c r="B124" i="29" s="1"/>
  <c r="B125" i="29" s="1"/>
  <c r="B127" i="29" s="1"/>
  <c r="B128" i="29" s="1"/>
  <c r="B129" i="29" s="1"/>
  <c r="B130" i="29" s="1"/>
  <c r="B131" i="29" s="1"/>
  <c r="B132" i="29" s="1"/>
  <c r="B133" i="29" s="1"/>
  <c r="B134" i="29" s="1"/>
  <c r="B135" i="29" s="1"/>
  <c r="B136" i="29" s="1"/>
  <c r="B137" i="29" s="1"/>
  <c r="B138" i="29" s="1"/>
  <c r="B139" i="29" s="1"/>
  <c r="B140" i="29" s="1"/>
  <c r="B141" i="29" s="1"/>
  <c r="B142" i="29" s="1"/>
  <c r="B143" i="29" s="1"/>
  <c r="B144" i="29" s="1"/>
  <c r="B145" i="29" s="1"/>
  <c r="B146" i="29" s="1"/>
  <c r="B147" i="29" s="1"/>
  <c r="B148" i="29" s="1"/>
  <c r="B149" i="29" s="1"/>
  <c r="B150" i="29" s="1"/>
  <c r="B151" i="29" s="1"/>
  <c r="B152" i="29" s="1"/>
  <c r="B153" i="29" s="1"/>
  <c r="B154" i="29" s="1"/>
  <c r="B155" i="29" s="1"/>
  <c r="B156" i="29" s="1"/>
  <c r="B157" i="29" s="1"/>
  <c r="B158" i="29" s="1"/>
  <c r="B39" i="29"/>
  <c r="B40" i="29" s="1"/>
  <c r="AC2" i="33"/>
  <c r="AC2" i="28"/>
  <c r="B31" i="23"/>
  <c r="B32" i="23" s="1"/>
  <c r="B33" i="23" s="1"/>
  <c r="N55" i="39"/>
  <c r="N59" i="39"/>
  <c r="O58" i="39"/>
  <c r="O55" i="39"/>
  <c r="M59" i="39"/>
  <c r="H59" i="39"/>
  <c r="H246" i="39" s="1"/>
  <c r="M54" i="39"/>
  <c r="E60" i="39"/>
  <c r="H54" i="39"/>
  <c r="H241" i="39" s="1"/>
  <c r="N54" i="39"/>
  <c r="F60" i="39"/>
  <c r="N53" i="39" s="1"/>
  <c r="O57" i="39"/>
  <c r="N58" i="39"/>
  <c r="O54" i="39"/>
  <c r="G60" i="39"/>
  <c r="O53" i="39" s="1"/>
  <c r="N56" i="39"/>
  <c r="N57" i="39"/>
  <c r="O56" i="39"/>
  <c r="M55" i="39"/>
  <c r="H55" i="39"/>
  <c r="H242" i="39" s="1"/>
  <c r="M58" i="39"/>
  <c r="H58" i="39"/>
  <c r="H245" i="39" s="1"/>
  <c r="O59" i="39"/>
  <c r="M56" i="39"/>
  <c r="H56" i="39"/>
  <c r="H243" i="39" s="1"/>
  <c r="M57" i="39"/>
  <c r="H57" i="39"/>
  <c r="H244" i="39" s="1"/>
  <c r="B54" i="31"/>
  <c r="B55" i="31" s="1"/>
  <c r="B56" i="31" s="1"/>
  <c r="B57" i="31" s="1"/>
  <c r="B58" i="31" s="1"/>
  <c r="B59" i="31" s="1"/>
  <c r="B60" i="31" s="1"/>
  <c r="B61" i="31" s="1"/>
  <c r="B62" i="31" s="1"/>
  <c r="B63" i="31" s="1"/>
  <c r="B65" i="31" s="1"/>
  <c r="B66" i="31" s="1"/>
  <c r="B67" i="31" s="1"/>
  <c r="B69" i="31" s="1"/>
  <c r="B70" i="31" s="1"/>
  <c r="B71" i="31" s="1"/>
  <c r="AC2" i="29" l="1"/>
  <c r="AC2" i="23"/>
  <c r="M53" i="39"/>
  <c r="G247" i="39"/>
  <c r="N60" i="39"/>
  <c r="N61" i="39" s="1"/>
  <c r="O60" i="39"/>
  <c r="O61" i="39" s="1"/>
  <c r="E247" i="39"/>
  <c r="H60" i="39"/>
  <c r="H247" i="39"/>
  <c r="M60" i="39"/>
  <c r="F247" i="39"/>
  <c r="B72" i="31"/>
  <c r="B73" i="31" l="1"/>
  <c r="M61" i="39"/>
  <c r="J51" i="39"/>
  <c r="B17" i="25"/>
  <c r="B18" i="25" l="1"/>
  <c r="B19" i="25" s="1"/>
  <c r="B20" i="25" s="1"/>
  <c r="B21" i="25" s="1"/>
  <c r="B22" i="25" s="1"/>
  <c r="B24" i="25" s="1"/>
  <c r="B25" i="25" s="1"/>
  <c r="B74" i="31"/>
  <c r="B75" i="31" s="1"/>
  <c r="B76" i="31" s="1"/>
  <c r="B78" i="31" s="1"/>
  <c r="B79" i="31" s="1"/>
  <c r="B81" i="31" s="1"/>
  <c r="B82" i="31" s="1"/>
  <c r="B83" i="31" s="1"/>
  <c r="B84" i="31" s="1"/>
  <c r="B86" i="31" s="1"/>
  <c r="B87" i="31" s="1"/>
  <c r="B88" i="31" s="1"/>
  <c r="B89" i="31" s="1"/>
  <c r="AC2" i="31"/>
  <c r="H14" i="39"/>
  <c r="L14" i="39" s="1"/>
  <c r="L31" i="39" s="1"/>
  <c r="H31" i="39" s="1"/>
  <c r="B26" i="25"/>
  <c r="B27" i="25" s="1"/>
  <c r="B28" i="25" s="1"/>
  <c r="B29" i="25" s="1"/>
  <c r="B30" i="25" s="1"/>
  <c r="B31" i="25" s="1"/>
  <c r="B32" i="25" s="1"/>
  <c r="B33" i="25" s="1"/>
  <c r="N14" i="39" l="1"/>
  <c r="N31" i="39" s="1"/>
  <c r="M14" i="39"/>
  <c r="M31" i="39" s="1"/>
  <c r="B34" i="25"/>
  <c r="H32" i="39" l="1"/>
  <c r="B36" i="25"/>
  <c r="B37" i="25" s="1"/>
  <c r="B38" i="25" s="1"/>
  <c r="B40" i="25" s="1"/>
  <c r="B42" i="25" s="1"/>
  <c r="B43" i="25" s="1"/>
  <c r="B44" i="25"/>
  <c r="B45" i="25" s="1"/>
  <c r="B46" i="25" s="1"/>
  <c r="B47" i="25" s="1"/>
  <c r="B49" i="25" l="1"/>
  <c r="B50" i="25" l="1"/>
  <c r="B51" i="25" s="1"/>
  <c r="B52" i="25" s="1"/>
  <c r="B53" i="25" s="1"/>
  <c r="B54" i="25" s="1"/>
  <c r="B55" i="25" s="1"/>
  <c r="B56" i="25" s="1"/>
  <c r="B57" i="25" s="1"/>
  <c r="B59" i="25" l="1"/>
  <c r="B60" i="25" s="1"/>
  <c r="B61" i="25" s="1"/>
  <c r="B62" i="25"/>
  <c r="B63" i="25" s="1"/>
  <c r="B64" i="25" s="1"/>
  <c r="B65" i="25" s="1"/>
  <c r="B66" i="25" s="1"/>
  <c r="B68" i="25" s="1"/>
  <c r="B69" i="25" s="1"/>
  <c r="B70" i="25" s="1"/>
  <c r="B71" i="25" s="1"/>
  <c r="B72" i="25" s="1"/>
  <c r="AC2" i="25" s="1"/>
</calcChain>
</file>

<file path=xl/comments1.xml><?xml version="1.0" encoding="utf-8"?>
<comments xmlns="http://schemas.openxmlformats.org/spreadsheetml/2006/main">
  <authors>
    <author>Matthew Komma</author>
  </authors>
  <commentList>
    <comment ref="C6" authorId="0" shapeId="0">
      <text>
        <r>
          <rPr>
            <b/>
            <sz val="16"/>
            <color indexed="81"/>
            <rFont val="Trebuchet MS"/>
            <family val="2"/>
          </rPr>
          <t>Requesting Agency Name</t>
        </r>
      </text>
    </comment>
    <comment ref="C7" authorId="0" shapeId="0">
      <text>
        <r>
          <rPr>
            <b/>
            <sz val="16"/>
            <color indexed="81"/>
            <rFont val="Trebuchet MS"/>
            <family val="2"/>
          </rPr>
          <t>Module Name</t>
        </r>
      </text>
    </comment>
    <comment ref="E16" authorId="0" shapeId="0">
      <text>
        <r>
          <rPr>
            <b/>
            <sz val="9"/>
            <color indexed="81"/>
            <rFont val="Tahoma"/>
            <family val="2"/>
          </rPr>
          <t>Matthew Komma:</t>
        </r>
        <r>
          <rPr>
            <sz val="9"/>
            <color indexed="81"/>
            <rFont val="Tahoma"/>
            <family val="2"/>
          </rPr>
          <t xml:space="preserve">
These configuration areas will not be affected by a future upgrade.  The proposed services include implementation and training on this functionality, unless specifically excluded in the Statement of Work, as part of the deployment of the solution.</t>
        </r>
      </text>
    </comment>
    <comment ref="E18" authorId="0" shapeId="0">
      <text>
        <r>
          <rPr>
            <b/>
            <sz val="9"/>
            <color indexed="81"/>
            <rFont val="Tahoma"/>
            <family val="2"/>
          </rPr>
          <t>Matthew Komma:</t>
        </r>
        <r>
          <rPr>
            <sz val="9"/>
            <color indexed="81"/>
            <rFont val="Tahoma"/>
            <family val="2"/>
          </rPr>
          <t xml:space="preserve">
The pricing of all third party products that provide this functionality MUST be included in the cost proposal.</t>
        </r>
      </text>
    </comment>
  </commentList>
</comments>
</file>

<file path=xl/comments2.xml><?xml version="1.0" encoding="utf-8"?>
<comments xmlns="http://schemas.openxmlformats.org/spreadsheetml/2006/main">
  <authors>
    <author>Matthew Komma</author>
  </authors>
  <commentList>
    <comment ref="F27" authorId="0" shapeId="0">
      <text>
        <r>
          <rPr>
            <sz val="9"/>
            <color indexed="81"/>
            <rFont val="Tahoma"/>
            <family val="2"/>
          </rPr>
          <t>These configuration areas will not be affected by a future upgrade.  The proposed services include implementation and training on this functionality, unless specifically excluded in the Statement of Work, as part of the deployment of the solution.</t>
        </r>
      </text>
    </comment>
    <comment ref="F29" authorId="0" shapeId="0">
      <text>
        <r>
          <rPr>
            <sz val="9"/>
            <color indexed="81"/>
            <rFont val="Tahoma"/>
            <family val="2"/>
          </rPr>
          <t>The pricing of all third party products that provide this functionality MUST be included in the cost proposal.</t>
        </r>
      </text>
    </comment>
  </commentList>
</comments>
</file>

<file path=xl/sharedStrings.xml><?xml version="1.0" encoding="utf-8"?>
<sst xmlns="http://schemas.openxmlformats.org/spreadsheetml/2006/main" count="2717" uniqueCount="1285">
  <si>
    <t>Update Proposal Information</t>
  </si>
  <si>
    <t>Review/Resolve Response Errors</t>
  </si>
  <si>
    <t>Status</t>
  </si>
  <si>
    <t>Assigned</t>
  </si>
  <si>
    <t>Notes</t>
  </si>
  <si>
    <t>RFP Published</t>
  </si>
  <si>
    <t>Invoice Posting with synchronis accounts payable update, encumbrance reduction, vendor master file update, general ledger recording, check or ACH issuance and detailed transaction records available for audit analysis.</t>
  </si>
  <si>
    <t>Ability to restrict with override capabilities the following:</t>
  </si>
  <si>
    <t>Vendor classifications with authority based access limits</t>
  </si>
  <si>
    <t>System supports vendor self-service.</t>
  </si>
  <si>
    <t>Invoice Entry and Processing</t>
  </si>
  <si>
    <t>Scheduling of payments</t>
  </si>
  <si>
    <t>Calculating and taking of discounts</t>
  </si>
  <si>
    <t>Releasing of payments</t>
  </si>
  <si>
    <t>Check Processing/Printing</t>
  </si>
  <si>
    <t>Void Check and Reissue Process</t>
  </si>
  <si>
    <t>1099 Processing</t>
  </si>
  <si>
    <t>Workflow</t>
  </si>
  <si>
    <t>Vendor duplication controls.</t>
  </si>
  <si>
    <t>H</t>
  </si>
  <si>
    <t>-</t>
  </si>
  <si>
    <t>M</t>
  </si>
  <si>
    <t>L</t>
  </si>
  <si>
    <t>Prevent inactivation of a vendor if there are unpaid items, open purchase orders or a transaction history during the current fiscal year.</t>
  </si>
  <si>
    <t>Authority based access limits to social security numbers on vendor files.</t>
  </si>
  <si>
    <t xml:space="preserve"> Invoice entry in batch providing control totals reconcilable by user.</t>
  </si>
  <si>
    <t>Invoice Adjustments to reflect damaged goods received and returned, unapplied discounts, etc., using debit/credit memos.</t>
  </si>
  <si>
    <t>Holding payments</t>
  </si>
  <si>
    <t>Recurring payment voucher support.</t>
  </si>
  <si>
    <t>Petty cash transaction approval and tracking.</t>
  </si>
  <si>
    <t>Restriction of payment information upon approval.</t>
  </si>
  <si>
    <t>Optional payment consolidation for the same vendor in a check run or have separate checks issued to the same vendor in a check run.</t>
  </si>
  <si>
    <t>Selected items to be paid and items to be withheld or deleted from payment for a particular check run.</t>
  </si>
  <si>
    <t>Scheduling of check writing processes (schedule date should be different from "due date").</t>
  </si>
  <si>
    <t>Customizable print order for checks (vendor name, check number or other user-defined order).</t>
  </si>
  <si>
    <t>Checks or EFT payments out of various bank accounts, including providing detailed email notification (include information which would have been on check stub) to vendor of EFT transmittal.</t>
  </si>
  <si>
    <t>User prompt  for Purchase Order reinstatement, when performing a check void.</t>
  </si>
  <si>
    <t>Security measures allowing only certain authorized personnel to reissue checks.</t>
  </si>
  <si>
    <t>Automatic void for check stub overflow printing.</t>
  </si>
  <si>
    <t>Allowance for pre-printed check numbers and automated voids at system check run start up</t>
  </si>
  <si>
    <t>Voided Checks show up in the current Positive Pay run with the actual dollar amount.</t>
  </si>
  <si>
    <t>Check Voidance automatically reflected throughout the financial accounting system.</t>
  </si>
  <si>
    <t>Compliance IRS reporting requirements for tracking vendor payments that are subject to 1099 reporting.</t>
  </si>
  <si>
    <t>Calculation and deduction of backup withholding for vendors that are subject to backup withholding.</t>
  </si>
  <si>
    <t>Updates to annual 1099 forms, IRS file formats, etc. provided with the annual software maintenance agreement.</t>
  </si>
  <si>
    <t>Analysis reporting for 1099 generation purposes (summary and invoice detail history sorted by tax ID, Report combining multiple vendors with same tax ID).</t>
  </si>
  <si>
    <t>Priority</t>
  </si>
  <si>
    <t>Availability</t>
  </si>
  <si>
    <t>Cost</t>
  </si>
  <si>
    <t>Workflow authorization of payments on entered invoices.   Workflow process must record an audit trail of approvals that is stored with the transaction.</t>
  </si>
  <si>
    <t>General Requirements</t>
  </si>
  <si>
    <t>Ability to view the originating transaction documentation via a document management program for a specific check.</t>
  </si>
  <si>
    <t>Automated and manual reconciliation features.</t>
  </si>
  <si>
    <t>Process and transmit AP and Payroll ACH payments through the sub-modules multiple times per day.</t>
  </si>
  <si>
    <t>Notification, tracking and monitoring of the resolution of adjustments that need to be made as a result of an error identified within bank reconciliation (i.e., workflow).</t>
  </si>
  <si>
    <t>Reconciliation of multiple bank accounts.</t>
  </si>
  <si>
    <t>Acceptance of paid check image file from bank which will update the appropriate sub-system in the relevant area.</t>
  </si>
  <si>
    <t>After the fact corrections to "reconciliation date", with the ability to include comments.</t>
  </si>
  <si>
    <t>Drill-down capabilities to see details related to a check (e.g., transaction details, issued/cleared from the AP and Payroll sub-modules)</t>
  </si>
  <si>
    <t>Code</t>
  </si>
  <si>
    <t>Budget Preparation</t>
  </si>
  <si>
    <t>Ability to start the budget process with a "base budget" which removes all of the one time/annual items</t>
  </si>
  <si>
    <t>Position Budgeting</t>
  </si>
  <si>
    <t># of pays for upcoming budget year</t>
  </si>
  <si>
    <t>Medicare calculation based on wages</t>
  </si>
  <si>
    <t>Retirement calculation based on wages</t>
  </si>
  <si>
    <t>Worker's Comp calculation based on wages</t>
  </si>
  <si>
    <t>Health insurance increases</t>
  </si>
  <si>
    <t>Benefits specific to the type of position being budgeted.</t>
  </si>
  <si>
    <t>System's position budgeting functionality is directly integrated with the Payroll and HR modules</t>
  </si>
  <si>
    <t>Capital Budgeting</t>
  </si>
  <si>
    <t>Project / Grant Budgeting</t>
  </si>
  <si>
    <t>Budget Forecasting / Revenue Estimating / Multi-Year Budgeting</t>
  </si>
  <si>
    <t>Ability to transfer or change positions between departments/funds for budget and analytical purposes.</t>
  </si>
  <si>
    <t>Budget Maintenance</t>
  </si>
  <si>
    <t>Ability to automate specific allocations and transfers between departments and funds as defined by the user (i.e., internal service funds and debt service).</t>
  </si>
  <si>
    <t>Ability to identify a budget adjustment as one-time (temporary) or permanent (affect future base budgets).</t>
  </si>
  <si>
    <t>Ability to make changes simultaneously to one or more of the budgets.</t>
  </si>
  <si>
    <t>Ability to develop a request for transfer of funds that can be attached to a particular purchase order.</t>
  </si>
  <si>
    <t>Ability to request budget transfers between cost centers and between divisions.</t>
  </si>
  <si>
    <t>Budget Rollover Procedures</t>
  </si>
  <si>
    <t>Ability to view prior year’s revenues and expenditures while working on the new year's data.</t>
  </si>
  <si>
    <t>Ability for unfulfilled encumbrances to roll to next year, at year end, along with their associated budget, with prior year liquidation transaction performed.</t>
  </si>
  <si>
    <t>Ability to liquidate a rollover encumbrance while restricting the liquidated amount from being added to the current year budgeted amount (e.g., cancel an outstanding purchase order from a previous year that has an encumbered balance remaining).</t>
  </si>
  <si>
    <t>System Processes</t>
  </si>
  <si>
    <t>Ability to initiate banking transactions (cash movement, ACH, wires, etc.).</t>
  </si>
  <si>
    <t>Ability to schedule banking transactions.</t>
  </si>
  <si>
    <t>Cash Management and Interest Distribution</t>
  </si>
  <si>
    <t>Ability to add a subcontract number for contracts.</t>
  </si>
  <si>
    <t>Ability to allow multiple contracts per vendor.</t>
  </si>
  <si>
    <t>Ability to allow multiple vendors per contract.</t>
  </si>
  <si>
    <t xml:space="preserve">Ability to allow for multiple items per contract. </t>
  </si>
  <si>
    <t>Ability to set up retainage percentage or fee.</t>
  </si>
  <si>
    <t>Ability to encumber a portion of a contract based on fiscal year.</t>
  </si>
  <si>
    <t>Ability to track all contract information required by legal authority, including but not limited to notice of award, liens, notice to proceed, insurance coverage, payment bonds, and performance bonds.</t>
  </si>
  <si>
    <t>Ability to calculate contingency and contract administration fee automatically based on contract dollar amount.</t>
  </si>
  <si>
    <t>Ability to accommodate subsequent contract change orders to update dollar amounts and durations.</t>
  </si>
  <si>
    <t>Payments</t>
  </si>
  <si>
    <t>Ability to specify retainage amount, when to pay, and payment history.</t>
  </si>
  <si>
    <t>Ability to decertify contracts.</t>
  </si>
  <si>
    <t>Ability to do a partial de-certification.</t>
  </si>
  <si>
    <t xml:space="preserve">Ability to decertify by each line individually and all lines in a batch. </t>
  </si>
  <si>
    <t>Ability to reinstate a recertification done in error and flag contract administrator.</t>
  </si>
  <si>
    <t>Ability to attach memos, documents, pictures, etc. to asset file.</t>
  </si>
  <si>
    <t>Ability to record miscellaneous asset acquisition types, e.g., donated, or confiscated.</t>
  </si>
  <si>
    <t>Ability to perform a partial disposition / retirement.</t>
  </si>
  <si>
    <t>Asset Inventory</t>
  </si>
  <si>
    <t>Ability to print barcoded tags or labels for fixed asset identification.</t>
  </si>
  <si>
    <t>Asset Depreciation</t>
  </si>
  <si>
    <t>Ability to idle assets (suspend depreciation).</t>
  </si>
  <si>
    <t>Ability to establish configurations by fund for the rules of posting depreciation (e.g. general fund depreciation does not post but proprietary funds do post to the general ledger).</t>
  </si>
  <si>
    <t>Risk Management</t>
  </si>
  <si>
    <t>Ability to track asset value replacement costs for insurance purposes.</t>
  </si>
  <si>
    <t>Documentation</t>
  </si>
  <si>
    <t>Help System</t>
  </si>
  <si>
    <t>Forms Processing</t>
  </si>
  <si>
    <t>Security and Auditing</t>
  </si>
  <si>
    <t>Ability to deliver security in a layered format (i.e. data, database, application, network physical).</t>
  </si>
  <si>
    <t>Ability to apply security restrictions to all ODBC and OLE activities.</t>
  </si>
  <si>
    <t>Ability to require both user ID and password to access system functionality.</t>
  </si>
  <si>
    <t>Ability to monitor concurrent users to the database.</t>
  </si>
  <si>
    <t>Ability to automatically log off an inactive user.</t>
  </si>
  <si>
    <t>Ability to allow management to review the system administrator's activities.</t>
  </si>
  <si>
    <t>Ability to trace transactions through the system using audit reports.</t>
  </si>
  <si>
    <t>System design provides an “archive” environment for historical data.</t>
  </si>
  <si>
    <t>Integration and Interfacing</t>
  </si>
  <si>
    <t xml:space="preserve">Ability to import / export non-configuration data (e.g. transaction data) to/from a common data interchange format (e.g. ASCII, XML, etc.) </t>
  </si>
  <si>
    <t xml:space="preserve">Ability to import / export configuration data to/from a common data interchange format (e.g. ASCII, XML, etc.) </t>
  </si>
  <si>
    <t>Ability for all data import functions in the system to observe all pre-set data validation rules to enforce data / database integrity</t>
  </si>
  <si>
    <t>Ability to import data.</t>
  </si>
  <si>
    <t>Ability to apply security restrictions to all imports performed by a user.</t>
  </si>
  <si>
    <t>Ability to attach multiple documents / images to a single ERP transaction and have that attachment flow with the transaction throughout it’s life in the ERP (i.e. requisition to purchase order).</t>
  </si>
  <si>
    <t>System Installation</t>
  </si>
  <si>
    <t>Ability to provide capabilities for system to be deployed with an "agentless client" (i.e. no software on the desktop).</t>
  </si>
  <si>
    <t>Ability to support the following environments during system implementation including:  DEV, TEST, TRAIN, LIVE.</t>
  </si>
  <si>
    <t>System Operations and Administration</t>
  </si>
  <si>
    <t>Ability for application to be operated in a hosted environment (ASP option).</t>
  </si>
  <si>
    <t>Ability to supply various utilities to facilitate file maintenance, data manipulation, and backup/recovery.  These may include, but are not limited to, sorts, file generators, and file-to-file copying utilities.</t>
  </si>
  <si>
    <t>Ability to remain on-line and inquire into multiple applications for extended periods of time.</t>
  </si>
  <si>
    <t>Ability to scroll forward and back during inquiry.</t>
  </si>
  <si>
    <t>Technical Standards &amp; Preferences - Applies to ALL products being proposed by the vendor</t>
  </si>
  <si>
    <t>Ability to provide system components that operate under a JAVA or .NET solution environment.</t>
  </si>
  <si>
    <t>Ability to provide a system that operates under a Service Oriented Architecture (SOA) environment.</t>
  </si>
  <si>
    <t>Ability to apply effort to use existing computers and printers.</t>
  </si>
  <si>
    <t>Data Management</t>
  </si>
  <si>
    <t>Ability for all informational data elements tracked to be maintained in a (SQL Server) ODBC-compliant integrated database to allow efficient data sharing, customized report writing, and automated posting.</t>
  </si>
  <si>
    <t>Ability for system to interact with the relational database and offer robust querying and online analysis tools that do not require programming knowledge, allowing users to pick and choose fields, link tables, and establish criteria.</t>
  </si>
  <si>
    <t>Ability to access tables from other systems using both SQL and non-SQL data sources.</t>
  </si>
  <si>
    <t>Ability to support referential integrity through the use of data definitions.</t>
  </si>
  <si>
    <t>Ability to create database integrity constraints that match the business rules enforced by the system through the modules code.</t>
  </si>
  <si>
    <t>User Interface</t>
  </si>
  <si>
    <t>Ability for system to ensure that all features and functions within the application will be available and operate identically regardless of the user interface that is used (i.e., web-based or client-based).</t>
  </si>
  <si>
    <t>Ability to allow any screen to be modified to use the customized terminology.</t>
  </si>
  <si>
    <t>Ability to modify pull down menus and pick lists.</t>
  </si>
  <si>
    <t>Ability for system to display all dollar amounts formatted with dollar signs and commas.</t>
  </si>
  <si>
    <t>Data Entry &amp; Transaction Processing</t>
  </si>
  <si>
    <t>Ability to perform batch data entry of transactions with batch totals.</t>
  </si>
  <si>
    <t>Ability to configure tabbing order on all data entry screens.</t>
  </si>
  <si>
    <t>Ability for back-ups or other transactions in one module to not block, delay, or otherwise interfere with transactions in other modules.</t>
  </si>
  <si>
    <t>System provides record locking functionality which only allow viewing, and query access to system records by users, while a user is making edits to the record.</t>
  </si>
  <si>
    <t>Central Document / Transaction Workflow Engine</t>
  </si>
  <si>
    <t>Ability to provide workflow functionality, automating business processes within the system that can be controlled and managed by a trained end-user.  This workflow includes routing based on roles defined in the system and assigned to each user and rules determining how a process is handled and works consistently across all module areas and user interfaces within the application.</t>
  </si>
  <si>
    <t>System provides audit trail history of approvals.</t>
  </si>
  <si>
    <t>Ability to set ad-hoc approval rule for individual transactions.</t>
  </si>
  <si>
    <t>Ability to provide workflow functionality that is role based such that departments can perform approvals in a “person independent” manner.</t>
  </si>
  <si>
    <t>Ability to provide tickler / reminder functionality throughout the system that could be set to trigger based on certain events (e.g., more than 2 weeks have passed and you are responsible for completing this step, contract is going to expire soon, etc.).  Optionally, be able to trigger a standard email to be sent through Outlook.</t>
  </si>
  <si>
    <t>Ability to provide the same workflow rules and engine regardless of the user interface that is used (i.e., web-based or client-based interface).</t>
  </si>
  <si>
    <t>Ability to provide workflow functionality that allows a user to forward workflow items for a user-designated period of time to another user who will act as a surrogate in being able to review, approve and reject all workflow items in the first user's absence.</t>
  </si>
  <si>
    <t>Ability to provide workflow functionality that allows for items to be put into workflow with a combination of parallel or sequential approvals.</t>
  </si>
  <si>
    <t>Ability to provide workflow functionality with the following options when reviewing an item:
* Approve
* Forward
* Hold
* Reject</t>
  </si>
  <si>
    <t>Ability to provide workflow functionality that allows for users receiving workflow updates via email to click on a link provided within the email that takes the user to the appropriate area within the application to perform the next steps on that workflow.</t>
  </si>
  <si>
    <t>Address Management</t>
  </si>
  <si>
    <t>Ability to store all components of an address record in separate fields.</t>
  </si>
  <si>
    <t>Reporting and Printing</t>
  </si>
  <si>
    <t>Report Writer capability with file organization structure consistent between all application modules</t>
  </si>
  <si>
    <t>Integration with all other application modules on the same processor for custom report creation</t>
  </si>
  <si>
    <t>Flexible report formatting capabilities</t>
  </si>
  <si>
    <t>Mailing list and label generation capability</t>
  </si>
  <si>
    <t>Ability to retrieve information from multiple tables / files</t>
  </si>
  <si>
    <t>Ability to specify desired subtotal breaks and totaling fields</t>
  </si>
  <si>
    <t>Ability to obtain reports in different sort sequences</t>
  </si>
  <si>
    <t>Ability to calculate percentages</t>
  </si>
  <si>
    <t>Ability to calculate averages</t>
  </si>
  <si>
    <t>Ability to make minor alterations to previously defined reports.</t>
  </si>
  <si>
    <t>Ability to prepare / print reports from any accounting period and across periods.</t>
  </si>
  <si>
    <t>Ability to set up menus of created reports for easy access and printing</t>
  </si>
  <si>
    <t>Option available to send report to the screen, a printer, or to a file.</t>
  </si>
  <si>
    <t>"Wildcard" and/or “Keyword” capability to allow easy accessing of a range of values when creating reports</t>
  </si>
  <si>
    <t>Sequentially numbered pages on reports</t>
  </si>
  <si>
    <t>Shows current date and reports "as of" date</t>
  </si>
  <si>
    <t>Data fields include commas, decimal points, dollar signs, +/- signs, etc. and are right or left justified as appropriate</t>
  </si>
  <si>
    <t>Ability to select any department (or cost center) or range(s) of departments (or cost centers) for inclusion or exclusion in/from reports</t>
  </si>
  <si>
    <t>Ability to "drill down" allowing a user to begin with a summary level screen / online report and inquire on progressively more detailed (i.e., source) transactions.</t>
  </si>
  <si>
    <t>Ability to provide a simple, easy drill down / drill around – with minimal keystrokes.</t>
  </si>
  <si>
    <t>Ability to output electronically (file or diskette) to all governmental entities as required by law.</t>
  </si>
  <si>
    <t>Ability for reports to be scheduled to run.</t>
  </si>
  <si>
    <t>Ability to execute reports with an "as of" date.</t>
  </si>
  <si>
    <t>Ability to allow end users to directly print reports and inquiry screens to printer, without cumbersome use of a "print queue".</t>
  </si>
  <si>
    <t>Ability to allow search criteria on reports to be not-exact matches, partials, or similar (e.g., soundex).</t>
  </si>
  <si>
    <t>Ability to automatically route reports via a workflow.</t>
  </si>
  <si>
    <t>Ability to reprint reports, checks, or bills with restart capability when reports, checks, or bills being printed are interrupted.</t>
  </si>
  <si>
    <t>Ability to print Accounts Payable and Payroll checks to laser printers with signatures and MICR coding (with appropriate security measures in place).</t>
  </si>
  <si>
    <t>Ability to allow formatted output to be matched to printer device characteristics without intervention by the user.</t>
  </si>
  <si>
    <t>GAAP (Generally Accepted Accounting Principles)</t>
  </si>
  <si>
    <t>GASB (Governmental Accounting Standards Board) statements</t>
  </si>
  <si>
    <t xml:space="preserve">CAFR (Comprehensive Annual Financial Reporting) requirements </t>
  </si>
  <si>
    <t>International Public Sector Accounting Standards</t>
  </si>
  <si>
    <t>State of Florida Uniform Chart of Accounts</t>
  </si>
  <si>
    <t>Cash basis of accounting</t>
  </si>
  <si>
    <t>Modified accrual basis of accounting</t>
  </si>
  <si>
    <t>Accrual basis of accounting</t>
  </si>
  <si>
    <t>Chart of Accounts</t>
  </si>
  <si>
    <t>Ability to expand chart of account segments at any point in time without re-entering/re-converting entire chart.</t>
  </si>
  <si>
    <t>Ability to associate user logins with a department, or other segment within the chart, and only allows user access to transactions and balances related to that user’s department as defined by the chart.</t>
  </si>
  <si>
    <t>Ability to search chart of accounts for inactive accounts with no history (by user defined time period) / budget to permit batch deletion / inactivation.</t>
  </si>
  <si>
    <t>Account Information</t>
  </si>
  <si>
    <t>Ability to optionally configure budget control at the cost center level, in addition to the department level.</t>
  </si>
  <si>
    <t>Transaction Processing</t>
  </si>
  <si>
    <t>Ability to either have transaction posting require authorization or be automatic based on user security.</t>
  </si>
  <si>
    <t>System prohibits the posting of journal entries that are out of balance.</t>
  </si>
  <si>
    <t>Edits/Validations</t>
  </si>
  <si>
    <t>Ability to import General Ledger transactions from external data sources with validation rules.</t>
  </si>
  <si>
    <t>Ability to process automated, recurring, and manual journal entries.</t>
  </si>
  <si>
    <t>Ability to establish, save and use journal entry templates that will allow users to easily create new journal entries using pre-saved journal entry details.</t>
  </si>
  <si>
    <t>Ability to automatically reverse adjusting journal entries.</t>
  </si>
  <si>
    <t>Period End Processing</t>
  </si>
  <si>
    <t>Ability to roll specified balance sheet accounts to user specified destination accounts in conjunction with the year end closing process (e.g. fund balance accounts are combined and rolled to a beginning fund balance).</t>
  </si>
  <si>
    <t>Ability to start processing against any period in the new fiscal year prior to close of last fiscal year.  Retroactive transactions are allowed.</t>
  </si>
  <si>
    <t>Ability to provide a financial system report writer that allows for custom report configurations to be saved for future use.</t>
  </si>
  <si>
    <t>Recruiting</t>
  </si>
  <si>
    <t>Applicant Tracking</t>
  </si>
  <si>
    <t>Ability to support applicant testing</t>
  </si>
  <si>
    <t>Ability to store multiple anniversary and seniority-related dates</t>
  </si>
  <si>
    <t>Benefits Administration</t>
  </si>
  <si>
    <t>Training Administration</t>
  </si>
  <si>
    <t>Skills Tracking</t>
  </si>
  <si>
    <t>Positions (requirement)</t>
  </si>
  <si>
    <t>Employees (possession)</t>
  </si>
  <si>
    <t>Department objectives (target)</t>
  </si>
  <si>
    <t>Equal Employment Opportunity (EEO) - all categories including ADEA (Age Discrimination and Employment Act)</t>
  </si>
  <si>
    <t>COBRA</t>
  </si>
  <si>
    <t>INS - immigration laws including fields for tracking I-9 documents verified</t>
  </si>
  <si>
    <t xml:space="preserve">Veterans </t>
  </si>
  <si>
    <t>Disabilities (ADA)</t>
  </si>
  <si>
    <t>Accommodations - free form text field for accommodations provided</t>
  </si>
  <si>
    <t>Fair Labor Standards (FLSA) status by position for all positions</t>
  </si>
  <si>
    <t>Approved exceptions to Fair Labor Standards (FLSA) status for all positions.</t>
  </si>
  <si>
    <t>Ability to support FMLA tracking</t>
  </si>
  <si>
    <t>Vendor provides software updates to maintain compliance with all applicable Federal and State laws related to HR tracking and management</t>
  </si>
  <si>
    <t>Other Reporting Requirements</t>
  </si>
  <si>
    <t>Ability to provide multiple free form fields for inquiries at department level.</t>
  </si>
  <si>
    <t>Ability to have Ad hoc report capability with user defined sort on all employees indicating any data maintained in system data elements.</t>
  </si>
  <si>
    <t>Performance Management</t>
  </si>
  <si>
    <t>Change of Status</t>
  </si>
  <si>
    <t>Time and Attendance Approval</t>
  </si>
  <si>
    <t>Leave Scheduling</t>
  </si>
  <si>
    <t>General Scheduling</t>
  </si>
  <si>
    <t>Training and Certifications</t>
  </si>
  <si>
    <t>Hiring</t>
  </si>
  <si>
    <t>Employee Relations</t>
  </si>
  <si>
    <t>Ability to support 360 degree performance reviews.</t>
  </si>
  <si>
    <t>Succession and Career Planning</t>
  </si>
  <si>
    <t>Ability to perform replacement planning - domino effect.</t>
  </si>
  <si>
    <t>Ability to compare changes over time in regards to transfers, terms, and retirement rates.</t>
  </si>
  <si>
    <t>Customer Management</t>
  </si>
  <si>
    <t>Ability to split or combine customer accounts.</t>
  </si>
  <si>
    <t>Ability to apply overpayment amounts to other invoices for that customer.</t>
  </si>
  <si>
    <t>Ability to see all outstanding receivables on a customer's account across all modules</t>
  </si>
  <si>
    <t>Miscellaneous Billing and Invoicing</t>
  </si>
  <si>
    <t>Ability to require the association of a parcel number to certain bill types.</t>
  </si>
  <si>
    <t>Ability to define an invoice format specific to each bill type without programming intervention required.</t>
  </si>
  <si>
    <t>Ability to include multiple items on a single invoice and define GL account coding for invoice line items.</t>
  </si>
  <si>
    <t>Ability to send an "estimate" (should not be labeled as an invoice, should be labeled as an "estimate").</t>
  </si>
  <si>
    <t>Ability to establish user-defined receivable types using code tables and to track them separately.</t>
  </si>
  <si>
    <t>Ability to generate a credit memo/adjustments to specific invoices or to a group of invoices.</t>
  </si>
  <si>
    <t>Ability to import invoice line item information from external data sources.</t>
  </si>
  <si>
    <t>Ability to establish payment terms (# days until due) based on bill type.</t>
  </si>
  <si>
    <t>Ability to designate a charge priority indicator for each bill type, which will designate the priority of applying payments during cash receipting.</t>
  </si>
  <si>
    <t>Ability to establish late charges and penalties as a percentage of overdue amount, a flat penalty, a daily fee, or other charge.</t>
  </si>
  <si>
    <t>Statement Processing</t>
  </si>
  <si>
    <t>Ability to predate and post date employee transactions (i.e. calculations &amp; deductions based on date can be done in advance)</t>
  </si>
  <si>
    <t>System provides, all mandated State and Federal payroll reports, and includes updates with the standard software maintenance agreement</t>
  </si>
  <si>
    <t>Ability to match every payment and adjustment with the pay period where the adjustment applies.</t>
  </si>
  <si>
    <t>Ability to change position and job class mid-pay cycle.</t>
  </si>
  <si>
    <t>Ability to pay employees with hourly rate and biweekly salary in same payroll cycle.</t>
  </si>
  <si>
    <t>Ability to run mass updates.</t>
  </si>
  <si>
    <t>Payroll module is integrated with the Time and Attendance, HR, GL, and Budgeting modules.</t>
  </si>
  <si>
    <t>Ability to display employee information without displaying the SSN.</t>
  </si>
  <si>
    <t>Deductions and Contributions</t>
  </si>
  <si>
    <t>Ability to allow deductions to be employee paid, employer paid, or a combination thereof.</t>
  </si>
  <si>
    <t>Ability to allow the selection of the method of computing employee and employer contribution amounts based on the following:</t>
  </si>
  <si>
    <t>Flat dollar amount</t>
  </si>
  <si>
    <t>Percentage of the total contribution amount</t>
  </si>
  <si>
    <t>Amount per hour worked</t>
  </si>
  <si>
    <t>Formula</t>
  </si>
  <si>
    <t>Percent of earnings</t>
  </si>
  <si>
    <t>Ability to process both negative and positive payroll deductions.</t>
  </si>
  <si>
    <t>Ability to track multiple garnishments per employee.</t>
  </si>
  <si>
    <t>Ability to update calculations based on most current federal and state regulations.</t>
  </si>
  <si>
    <t>Earnings</t>
  </si>
  <si>
    <t>Ability to pay earnings based on following calculations:</t>
  </si>
  <si>
    <t>Flat rate</t>
  </si>
  <si>
    <t>Percent of salary rate (base pay rate)</t>
  </si>
  <si>
    <t>Amount per hour</t>
  </si>
  <si>
    <t>Fixed Amount</t>
  </si>
  <si>
    <t>Check Printing</t>
  </si>
  <si>
    <t>Ability to print check and stub, or earnings statement, on self-mailer check form.</t>
  </si>
  <si>
    <t>Ability to restart the check process for the following:</t>
  </si>
  <si>
    <t>One check</t>
  </si>
  <si>
    <t>Small group of checks</t>
  </si>
  <si>
    <t>Entire check run</t>
  </si>
  <si>
    <t>Ability to adjust previously issued payments.</t>
  </si>
  <si>
    <t>Ability to issue checks outside of the processing cycle.</t>
  </si>
  <si>
    <t>Ability for end user to change the format of the bank file when changes are requested from the bank</t>
  </si>
  <si>
    <t>Ability to prenote prior to an employee's first pay cycle.</t>
  </si>
  <si>
    <t>Ability to override prenote process.</t>
  </si>
  <si>
    <t>Payroll Taxes</t>
  </si>
  <si>
    <t>Federal income tax</t>
  </si>
  <si>
    <t>State income tax</t>
  </si>
  <si>
    <t>FICA (Social Security and Medicare)</t>
  </si>
  <si>
    <t>FUTA</t>
  </si>
  <si>
    <t>Local taxes</t>
  </si>
  <si>
    <t>Vendor will provide updates to tax tables as changes occur</t>
  </si>
  <si>
    <t>Ability to adjust (withhold or refund) employees Federal, State and City withholding taxes by pay period</t>
  </si>
  <si>
    <t>Ability to retroactively adjust (withhold or refund) OASDI and Medicare by employee and pay period</t>
  </si>
  <si>
    <t>Ability to adjust (debit or credit) OASDI and Medicare year-to-date totals for employee and employer withholding amounts and employee's gross wages</t>
  </si>
  <si>
    <t>Void Check Processing</t>
  </si>
  <si>
    <t>Ability to manually void checks.</t>
  </si>
  <si>
    <t>Ability to produce duplicate W-2s and W-2Cs</t>
  </si>
  <si>
    <t>1099's</t>
  </si>
  <si>
    <t>System has an employee self-service feature</t>
  </si>
  <si>
    <t>Ability to view and edit W-4 information</t>
  </si>
  <si>
    <t>Ability to create both user defined and user-maintained master files for:</t>
  </si>
  <si>
    <t xml:space="preserve">Jobs / Activities </t>
  </si>
  <si>
    <t>Projects</t>
  </si>
  <si>
    <t>Sub-Projects</t>
  </si>
  <si>
    <t>Grants</t>
  </si>
  <si>
    <t>Department (responsible for the project or grant)</t>
  </si>
  <si>
    <t>Related funder grant numbers (chart of accounts coding assigned by authorized users to be used to identify grants or projects)</t>
  </si>
  <si>
    <t>Key dates (start date, end date, extension date, date of last draw, final performance report)</t>
  </si>
  <si>
    <t>Grant name (program title)</t>
  </si>
  <si>
    <t>Descriptions / Comments</t>
  </si>
  <si>
    <t>Grant number / project number (possibly two different alpha-numeric schemes)</t>
  </si>
  <si>
    <t>Grant source (who is providing the grant) including contact information</t>
  </si>
  <si>
    <t>Grantor/grantee flag</t>
  </si>
  <si>
    <t>Grant number assigned by grantor, if applicable</t>
  </si>
  <si>
    <t>Pass through grant indicator</t>
  </si>
  <si>
    <t>Passed through to sub-grantee?</t>
  </si>
  <si>
    <t>Sub-grantee number, if applicable</t>
  </si>
  <si>
    <t>Contract number(s) for projects or grants--could have multiple contracts for each</t>
  </si>
  <si>
    <t>Ordinance number (s) for project or grants - could have multiple ordinances for each including ordinances for extensions</t>
  </si>
  <si>
    <t>CFDA number, if applicable</t>
  </si>
  <si>
    <t>Funding source (who is providing the funding for the project)</t>
  </si>
  <si>
    <t>Amendment (dates, dollars, activity being amended) and allows for multiple amendments</t>
  </si>
  <si>
    <t>Contractor(s) name</t>
  </si>
  <si>
    <t>Detail on contractor (name, contact, address, certifications, Fed ID number, EEO)</t>
  </si>
  <si>
    <t>Bid results, awards, note exceptions if applicable</t>
  </si>
  <si>
    <t>Total grant / project budget amount</t>
  </si>
  <si>
    <t>Administrative fees</t>
  </si>
  <si>
    <t>Associated accounts</t>
  </si>
  <si>
    <t>Grant or project manager assigned with contact information from the Payroll / Personnel module for validation</t>
  </si>
  <si>
    <t>Project / grant type</t>
  </si>
  <si>
    <t>Project milestones</t>
  </si>
  <si>
    <t>Relevant GL accounts</t>
  </si>
  <si>
    <t>Retainage requirements</t>
  </si>
  <si>
    <t>Grant/project ledgers</t>
  </si>
  <si>
    <t>Grant matching</t>
  </si>
  <si>
    <t>Multiple other user defined fields</t>
  </si>
  <si>
    <t>Ability to set-up and manage the following types of grants:</t>
  </si>
  <si>
    <t>In-Kind Match</t>
  </si>
  <si>
    <t>Federal</t>
  </si>
  <si>
    <t>State</t>
  </si>
  <si>
    <t>Foundation</t>
  </si>
  <si>
    <t>Annual Fund Grant</t>
  </si>
  <si>
    <t>Multi-Year Fund Grant</t>
  </si>
  <si>
    <t>Ability to set-up and manage the following types of projects:</t>
  </si>
  <si>
    <t>CIP</t>
  </si>
  <si>
    <t>CIP Grant Funded</t>
  </si>
  <si>
    <t>Non-CIP</t>
  </si>
  <si>
    <t>Internal Funds and Number/ID of Sources</t>
  </si>
  <si>
    <t>Borrowed Funds (projects)/Advances</t>
  </si>
  <si>
    <t>Donations/Gifts</t>
  </si>
  <si>
    <t>Special Assessment</t>
  </si>
  <si>
    <t>Reimbursable vs. non-reimbursable</t>
  </si>
  <si>
    <t>Matching Funds</t>
  </si>
  <si>
    <t>Bonds (projects)</t>
  </si>
  <si>
    <t>Grant (state or federal)/Bond Revenues</t>
  </si>
  <si>
    <t>Entitlement</t>
  </si>
  <si>
    <t>Other</t>
  </si>
  <si>
    <t>Ability to include expenditure amounts in project/grant master file:</t>
  </si>
  <si>
    <t>Matching expenditures</t>
  </si>
  <si>
    <t>Ability to have multi-level project / grant roll up.</t>
  </si>
  <si>
    <t>Ability to allow both automatic project numbering or authorized user-defined project number assignment; if user defined, have an edit to disallow duplicates.</t>
  </si>
  <si>
    <t>Ability to create project / grant cycles that are different than the financial fiscal year.</t>
  </si>
  <si>
    <t>Ability to enter, maintain and track non-capital projects (ongoing projects funded out of budget, e.g., road resurfacing).</t>
  </si>
  <si>
    <t>Pre-Award Grant Activities</t>
  </si>
  <si>
    <t>Ability to automate through a highly configurable multi-step approval process the Request for Legislation process for requesting and establishing a new grant via a workflow to include the following:</t>
  </si>
  <si>
    <t>Status (i.e. .various statuses during the grant application process plus active, inactive and closed)</t>
  </si>
  <si>
    <t>Expected / Pending Timing</t>
  </si>
  <si>
    <t xml:space="preserve">Funding Request (at any level of detail or summary) </t>
  </si>
  <si>
    <t>Internal Funding Requirements (i.e. admin) and matching requirements</t>
  </si>
  <si>
    <t>Account coding</t>
  </si>
  <si>
    <t>Ability to establish multiple funding sources for a Capital Project – each is established with a separate budget.</t>
  </si>
  <si>
    <t>Ability to allow for multiple contracts to be set up for a capital project.</t>
  </si>
  <si>
    <t>Ability to assist with contract development by summarizing actual costs incurred for prior similar projects.</t>
  </si>
  <si>
    <t>Ability to establish grant budget requests and include multiple detailed line item information for each account; details including:</t>
  </si>
  <si>
    <t>Description</t>
  </si>
  <si>
    <t>Vendor</t>
  </si>
  <si>
    <t>Item cost</t>
  </si>
  <si>
    <t>Others</t>
  </si>
  <si>
    <t>Ability to specify multiple funds / bonds as sources of funding for a project, including the percentage of funding from each source.</t>
  </si>
  <si>
    <t xml:space="preserve">Ability to apply expenditures to projects/grants and report against revenue sources or encumbrances from inception-to-date.  </t>
  </si>
  <si>
    <t>Project / Grant Activity</t>
  </si>
  <si>
    <t>Ability to require a user to enter a Grant/Project number, during data entry, if a source transaction is coded to an account that has been setup as part of a Grant/Project.</t>
  </si>
  <si>
    <t>Ability to make authorized corrections that are "programmatic" in nature versus "financial" affecting cash. For example, making corrections within the grant master sheet.</t>
  </si>
  <si>
    <t>Ability to make authorized corrections that are "financial" in nature but not "programmatic". For example, making corrections within the grant master sheet.</t>
  </si>
  <si>
    <t>Ability to enter unlimited notes about a project.</t>
  </si>
  <si>
    <t>Ability to track Funder's Direct Payments to vendors for a project.</t>
  </si>
  <si>
    <t>Ability to provide features to reclassify project / grant activity by journalizing, in order to allocate administrative costs based upon user defined selection criteria.</t>
  </si>
  <si>
    <t>Ability to make authorized project budget changes between projects.</t>
  </si>
  <si>
    <t>Project Costing</t>
  </si>
  <si>
    <t>Direct</t>
  </si>
  <si>
    <t>Percentage of labor or direct costs ("burdening")</t>
  </si>
  <si>
    <t>Number of employee hours by job class</t>
  </si>
  <si>
    <t>Number of employees</t>
  </si>
  <si>
    <t>Using both current and historical amounts</t>
  </si>
  <si>
    <t>Ability to perform step-down allocations.</t>
  </si>
  <si>
    <t>Ability to specify the calculation for allocation of expenses (e.g. allocation of rent on square footage).</t>
  </si>
  <si>
    <t>Ability to make both inter-department, intra-department, inter-fund and intra-fund allocations.</t>
  </si>
  <si>
    <t>Ability to change the allocation formula without affecting prior allocations.</t>
  </si>
  <si>
    <t>Ability to provide an activity based costing system.</t>
  </si>
  <si>
    <t>Ability to allow standard overhead rates to be applied to a project.</t>
  </si>
  <si>
    <t>Ability to accommodate and track interfund / account transfers.</t>
  </si>
  <si>
    <t>Ability to track costs/revenues for sub-projects.  Allows "roll-up" of sub-projects into major project and report on sub-project or entire project activities.</t>
  </si>
  <si>
    <t>Project Management</t>
  </si>
  <si>
    <t>Ability to indicate the "percent complete" for tasks or general functions of a project.</t>
  </si>
  <si>
    <t>Ability to track and list employee and Project Manager names and numbers actively assigned to projects.</t>
  </si>
  <si>
    <t>Grant Tracking</t>
  </si>
  <si>
    <t>Ability to transfer grant activity between grants.</t>
  </si>
  <si>
    <t>Ability to track key grant information (grant source, key dates, related allowable expenses, descriptions, etc.).</t>
  </si>
  <si>
    <t>Ability to electronically notify or report on grant completion dates.</t>
  </si>
  <si>
    <t>Ability to track and report on non-financial performance measures against a grant or sub-activity within a grant or project.</t>
  </si>
  <si>
    <t>Ability to accumulate and report on project / grant personnel costs by person by day.</t>
  </si>
  <si>
    <t>Ability to establish system wide grant rules that may disallow the charging of expenditure to grants that have a closed or inactive status.</t>
  </si>
  <si>
    <t>Ability to accumulate and report on project / grant equipment costs by establishing equipment rate schedules (this is a non-cash transaction--just an allocation to the proper project / grant coding).</t>
  </si>
  <si>
    <t>Ability to accumulate and report on project / grant materials out-of-stock costs (this is a non-cash transaction--just an allocation to the proper project / grant coding).</t>
  </si>
  <si>
    <t>Ability to, for continuing grants, be able to accumulate grant activity costs to a holding area – until the new continuation grant is awarded.</t>
  </si>
  <si>
    <t>Ability for authorized users to change the grant number coding after the transactions are posted .</t>
  </si>
  <si>
    <t>Ability to track primary and secondary grantees.</t>
  </si>
  <si>
    <t>Ability to allow for splits into different grant accounts on the receipt side.</t>
  </si>
  <si>
    <t>Ability to create a billing / receivable for grant activity billed to funder based upon a user defined set of accumulated grant expenditures.</t>
  </si>
  <si>
    <t>Ability for grant billing function to report on potential grant activity to bill a funder.</t>
  </si>
  <si>
    <t>Ability to match grant receipts / ACH's to a grant.</t>
  </si>
  <si>
    <t>Single Audit</t>
  </si>
  <si>
    <t>Ability to require that federally funded grants (C.F.D.A. number) must be identified at grant setup.</t>
  </si>
  <si>
    <t>Ability to track and report on CFDA numbers for each grant / by department.</t>
  </si>
  <si>
    <t>Ability to track which grants are Federal grants.</t>
  </si>
  <si>
    <t>Ability for grant reporting to be accessible by departments.</t>
  </si>
  <si>
    <t>Ability to provide audit trails for additions and changes to master files, work flows, allocation tables.</t>
  </si>
  <si>
    <t>Ability to maintain audit trail of all transactions related to project/grant.</t>
  </si>
  <si>
    <t>Ability to inactivate a grant/project.</t>
  </si>
  <si>
    <t>Ability to check for open or pending items, prior to closing a grant or project  (i.e. if the grant or project is identified on an open encumbrance, un-related project, un-related grant, unpaid payment document, etc.), and prompt the user about whether or not this project or grant should be closed.</t>
  </si>
  <si>
    <t>Ability to hold a grant open after the grant term – to accumulate grant costs &amp; accommodate end of grant corrections and reclassifications.</t>
  </si>
  <si>
    <t>Interfaces / Integration</t>
  </si>
  <si>
    <t>Ability to associate a contract with a grant or project.</t>
  </si>
  <si>
    <t>Ability to attach images / electronic documents to the project or grant record in the master file.</t>
  </si>
  <si>
    <t>Ability to attach images / electronic documents to the grant or project receivable.</t>
  </si>
  <si>
    <t>Ability to associate grants with specific assets, reports to display grant based fixed asset listings.</t>
  </si>
  <si>
    <t>Vendor Record</t>
  </si>
  <si>
    <t>Ability to freeze a vendor and restrict transactions for a stated period of time.</t>
  </si>
  <si>
    <t>Ability to classify one-time vendors, with their own vendor numbering scheme</t>
  </si>
  <si>
    <t>Requisition Processing</t>
  </si>
  <si>
    <t>Ability to enter line notes, header notes or attachments.  Must be able to identify who may view to include, at a minimum, Internal (anyone who can query system), Buyer or External; I.e. Supplier.  Notes to Supplier should print on outputted documents.  Note:  function should have full Microsoft or Adobe formatting features.</t>
  </si>
  <si>
    <t>Ability to allow departments to enter their own requisitions online.</t>
  </si>
  <si>
    <t xml:space="preserve">Ability to allow both system-generated numbers and user-defined numbers.   </t>
  </si>
  <si>
    <t>Ability to prevent duplicate document numbers.</t>
  </si>
  <si>
    <t>Requisition numbers must be different than PO numbers.</t>
  </si>
  <si>
    <t>Ability to create Invitations to Bid from Requisition(s)</t>
  </si>
  <si>
    <t>Ability to provide extended descriptions and include free form text for line items on requisitions and purchase orders with "text wrap" formatting</t>
  </si>
  <si>
    <t>Ability, when creating a requisition and/or purchase order, to search for the appropriate commodity code related to the good / service being requested on a per line item basis.</t>
  </si>
  <si>
    <t>Ability to save a draft requisition.</t>
  </si>
  <si>
    <t>Ability to identify a requisition as "Urgent", with reporting and inquiry which identifies those requisitions</t>
  </si>
  <si>
    <t>Data codes, text and requisition information must transfer automatically from requisitions to PO - with the ability to then be edited</t>
  </si>
  <si>
    <t>Ability to group requisitioned items by vendor or commodity code for volume purchase purposes.</t>
  </si>
  <si>
    <t>Ability to validate proposed vendor on the requisition against existing online vendor file.</t>
  </si>
  <si>
    <t>Ability to view the vendor's remittance address when entering a requisition</t>
  </si>
  <si>
    <t>Ability to determine which department is requisitioning items and automatically default to information for that department.</t>
  </si>
  <si>
    <t>Ability to vary the number of approver on workflows, depending on the department or division.</t>
  </si>
  <si>
    <t>Ability to have automatic Buyer assignment by commodity code. Can be overridden by Supervisor(s).</t>
  </si>
  <si>
    <t>Ability to allow a work order number to be associated with the requisition.</t>
  </si>
  <si>
    <t>Ability to assign lines of requisitions to multiple purchase orders and to different vendors.</t>
  </si>
  <si>
    <t>Ability to allow for optional free-form entry of a vendor at the requisition level without the need for validation at entry.  This way if only one department has authority to enter new vendors, other departments can still enter in their requisitions.</t>
  </si>
  <si>
    <t>Ability to allocate requisition line items to multiple General Ledger accounts and project or grant codes.</t>
  </si>
  <si>
    <t>Pre-Encumbrance / Encumbrance Accounting</t>
  </si>
  <si>
    <t>Ability to automatically pre-encumber requisitioned amounts upon approval.</t>
  </si>
  <si>
    <t>Ability to perform budget checking at the pre-encumbrance stage.</t>
  </si>
  <si>
    <t>Ability to perform budget checking at the encumbrance stage.</t>
  </si>
  <si>
    <t>Approval Processing</t>
  </si>
  <si>
    <t>Ability to provide highly configurable multi-level approval functionality for requisitions, purchase orders and change orders based on user defined criteria such as dollar amount, account number, percentage of dollar change, etc.</t>
  </si>
  <si>
    <t>Ability to establish predetermined authorization levels, for purchase transactions that span multiple departments.</t>
  </si>
  <si>
    <t>Blanket Orders</t>
  </si>
  <si>
    <t>Ability to specify if a blanket purchase order is encumbered</t>
  </si>
  <si>
    <t>Ability to designate the effective dates of price increases and future unit prices for blanket purchase orders.</t>
  </si>
  <si>
    <t>Ability to prevent an encumbrance from being placed when a blanket purchase order is created.</t>
  </si>
  <si>
    <t>Ability to create a Blanket Purchase Order for multiple departments' use.  Must require users to define the ship and bill to at time of order.</t>
  </si>
  <si>
    <t>Ability to establish notification limits (% of spend against Not to Exceed amount and/or X number of days in advance) of expiration.</t>
  </si>
  <si>
    <t>Ability to display the total dollar amount of orders entered and approved to date for a specific blanket purchase order.</t>
  </si>
  <si>
    <t>Ability to copy from one blanket purchase order to another with the ability to edit any field or insert lines on the newly created purchase order.</t>
  </si>
  <si>
    <t>Ability to allow for the following control parameters specific to blanket orders:</t>
  </si>
  <si>
    <t>Total cost not-to-exceed (i.e., maximum amount to spend)</t>
  </si>
  <si>
    <t>Time period (start and end dates)</t>
  </si>
  <si>
    <t>Estimated or specific quantities</t>
  </si>
  <si>
    <t xml:space="preserve">Specific items </t>
  </si>
  <si>
    <t>General category of items</t>
  </si>
  <si>
    <t>Price list identification number</t>
  </si>
  <si>
    <t>Discount off of price list</t>
  </si>
  <si>
    <t>Blanket Releases</t>
  </si>
  <si>
    <t>Ability to create a release (order) against a BPO where all information with the exception of the quantity, account code, bill to and ship to is coming from the BPO.</t>
  </si>
  <si>
    <t>Ability to create an encumbrance when releases against a BPO are approved.</t>
  </si>
  <si>
    <t>Ability to prohibit creation of a release outside of the time period or that would result in exceeding the not to exceed amount.</t>
  </si>
  <si>
    <t>Purchase Order Processing</t>
  </si>
  <si>
    <t>Ability to release the pre-encumbrance and create an encumbrance when a requisition is converted to a purchase order.</t>
  </si>
  <si>
    <t>Ability to allow direct input of manual purchase orders without the need for a requisition as a source document.</t>
  </si>
  <si>
    <t>Ability to save a draft PO.</t>
  </si>
  <si>
    <t>Ability to enter default and customized comments on purchase orders and requisitions with full text editing features.</t>
  </si>
  <si>
    <t>Ability to assign requisitions/purchase orders to a buyer, automatically, based on commodity code or requesting department, with an override ability.</t>
  </si>
  <si>
    <t>Ability to automatically assign purchase order and requisition numbers online but allows user, with proper authority, to choose the numbering scheme.</t>
  </si>
  <si>
    <t>Ability to allow for default information for shipping and payment to reduce data entry efforts during ordering.</t>
  </si>
  <si>
    <t>Ability to "duplicate" line item information during data entry to save time.</t>
  </si>
  <si>
    <t>Ability to allocate purchase order and requisition line items to multiple General Ledger accounts and project codes.</t>
  </si>
  <si>
    <t>Ability to prevent duplicate purchase order numbers.</t>
  </si>
  <si>
    <t>Upon preparation of the payment, shipping charges can be allocated to the Purchase Order lines based on user defined criteria.</t>
  </si>
  <si>
    <t>Ability to support electronic transfer of POs, including related attachments, to vendors.</t>
  </si>
  <si>
    <t>Ability to maintain an online directory of standard purchasing contract language that will print on all purchase orders.</t>
  </si>
  <si>
    <t>Ability to specify a delivery address in the PO.</t>
  </si>
  <si>
    <t xml:space="preserve">Ability to allow authorized users to make price changes. </t>
  </si>
  <si>
    <t>Ability to maintain a status field on the purchase order to track its progress.</t>
  </si>
  <si>
    <t>Ability to direct input of manual purchase orders.</t>
  </si>
  <si>
    <t>Ability to automatically close POs after item receipt and final payment.</t>
  </si>
  <si>
    <t>Ability to allow several requisitions to be consolidated into one purchase order and correctly tracks item quantities and accounting charges.</t>
  </si>
  <si>
    <t xml:space="preserve">Ability to have a separate Comment section for INTERNAL ONLY and TO PRINT ON PO. System clearly and easily distinguishes between internal comments and comments that must print on PO. </t>
  </si>
  <si>
    <t xml:space="preserve">Ability to generate a cancellation list and have the ability to track all cancellations. </t>
  </si>
  <si>
    <t xml:space="preserve">Ability to provide a user friendly and easy cancellation process for PO's with multiple lines. </t>
  </si>
  <si>
    <t xml:space="preserve">Ability to give the authorized user the option to cancel by each line individually or by all lines in a batch. </t>
  </si>
  <si>
    <t>Ability to go into the PR or PO and do a manual change of the particular line items with proper approval that will be noted as a change order to the PO.  Must be able to view and retain history and audit trail of all changes made.</t>
  </si>
  <si>
    <t>Closing a purchase order automatically releases the related encumbrance.</t>
  </si>
  <si>
    <t>Ability to liquidate PO as final step.</t>
  </si>
  <si>
    <t>Return to Vendor</t>
  </si>
  <si>
    <t>Ability to allow for the recording of goods returned to the vendor.</t>
  </si>
  <si>
    <t>Ability to automatically reverse accounting and inventory transactions at cancellation of order.</t>
  </si>
  <si>
    <t>Bid/Bid Processing</t>
  </si>
  <si>
    <t>Ability to automatically tabulate Request for Quotes (RFQ) and Invitation for Bids (IFB).</t>
  </si>
  <si>
    <t>Ability to create Invitations to Bid from Requisition(s).</t>
  </si>
  <si>
    <t>Ability to post Bid and RFP documents and identify when they will be visible for outside users.</t>
  </si>
  <si>
    <t>Ability to use workflows to ensure that all steps are completed properly, such as ensuring that three quotes are received.</t>
  </si>
  <si>
    <t>Ability to create a separate workflow for emergency purchases.</t>
  </si>
  <si>
    <t>e-Procurement</t>
  </si>
  <si>
    <t>Ability to provide externally facing, integrated, online purchasing for RFP posting, vendor registration and responses, award notices, etc.</t>
  </si>
  <si>
    <t>Ability for only registered vendors to be able to submit responses to Bids and RFPs and provide for a tracking ID upon successful finalization of submission documents.</t>
  </si>
  <si>
    <t>Ability for registered and non-registered users to view and download any documents (e.g., RFP, Bid, Addendums, tabulations, etc.).</t>
  </si>
  <si>
    <t>Ability to register and track vendors to include companies that are outside of the U.S. and therefore do not have a Federal ID Number (FEIN).</t>
  </si>
  <si>
    <t>Ability to enter multiple divisions within a parent company.</t>
  </si>
  <si>
    <t>Ability to register multiple sales reps.</t>
  </si>
  <si>
    <t>Ability to restrict bid notification to only those vendors that are active.</t>
  </si>
  <si>
    <t>Ability for bidder notification based on Commodity Code.</t>
  </si>
  <si>
    <t>Ability to use the word processing feature to assist in compiling bid/specification documents.</t>
  </si>
  <si>
    <t>Ability to use memo records to create verbal price quotations.</t>
  </si>
  <si>
    <t>Ability to designate a purchase type, such as: Goods &amp; Materials, Services, Professional Services, Sole Source and Blanket Agreement.</t>
  </si>
  <si>
    <t>Ability to check the status of a bid or RFP online in the system.</t>
  </si>
  <si>
    <t>Ability to view and report on bid data information (e.g., bid expiration date, insurance expiration date, performance bond expiration date)</t>
  </si>
  <si>
    <t>Ability to accept digital signatures on bid and RFP submissions.</t>
  </si>
  <si>
    <t>Ability to interact with vendors online, place orders, receive invoices.</t>
  </si>
  <si>
    <t>Ability for vendors to search based on user-defined criteria (e.g., commodity code, vendor search, etc.) on bid/RFPs and/or their summaries regardless of their status.</t>
  </si>
  <si>
    <t>Ability to automatically create an accounts payable vendor record when bidder receives award, if the award is the first one the bidder receives, with the ability for validation before final creation of the accounts payable vendor record.</t>
  </si>
  <si>
    <t>Other Purchasing Functions</t>
  </si>
  <si>
    <t>Ability to attach electronic documents to transactions and route them with the transaction though the approval process.</t>
  </si>
  <si>
    <t>Time and Attendance</t>
  </si>
  <si>
    <t>Ability to create Time sheets by Pay Period, per individual employee</t>
  </si>
  <si>
    <t>Ability to enter text/comments with time and attendance information as needed</t>
  </si>
  <si>
    <t>Ability to track “clock ins” and “clock outs" for non-exempt employees</t>
  </si>
  <si>
    <t>Ability to enter time and attendance data on an exception basis</t>
  </si>
  <si>
    <t>Ability to enter time and attendance data for current and future dates</t>
  </si>
  <si>
    <t>Ability to set work schedules</t>
  </si>
  <si>
    <t>Ability to have on-line edits performed at the time of entry with all errors detected, highlighted for immediate correction</t>
  </si>
  <si>
    <t>Ability to enter time in hours up to one decimal point or to the quarter hour</t>
  </si>
  <si>
    <t>Ability to support multiple shift types</t>
  </si>
  <si>
    <t>Ability to support multiple pay policy configurations</t>
  </si>
  <si>
    <t>Ability to reset accumulators by leave type</t>
  </si>
  <si>
    <t>Ability to record and accumulate unpaid leave time</t>
  </si>
  <si>
    <t>Ability to record and accumulate unpaid work time</t>
  </si>
  <si>
    <t>Ability to electronically approve and route time and attendance data with multiple approval levels</t>
  </si>
  <si>
    <t>Ability to prohibit updates to a record after each department level of approval</t>
  </si>
  <si>
    <t>Ability to track FMLA leave used, either in pay of non-pay status, for previous 12 months (rolling calendar)</t>
  </si>
  <si>
    <t>Ability to track overtime by case.</t>
  </si>
  <si>
    <t>Ability to store multiple on-call lists</t>
  </si>
  <si>
    <t>Ability to support leave requests</t>
  </si>
  <si>
    <t>Ability to have approved leave requests auto populate on timesheets</t>
  </si>
  <si>
    <t>Ability to support multiple leave types.</t>
  </si>
  <si>
    <t>Ability to prioritize leave requests based on seniority</t>
  </si>
  <si>
    <t>Ability to identify which funds are to be used for accrual of vacation, sick time, etc., for those staff who are allocated to multiple funds</t>
  </si>
  <si>
    <t>Ability to calculate and cap leave time based on categories such as years of service, job class, employee status (permanent, term), etc.</t>
  </si>
  <si>
    <t>Ability to configure rules mandating maximum comp time allowance usage per pay period (e.g. 48 hours), and alert user during time entry, if balance is exceeded</t>
  </si>
  <si>
    <t>Ability to store and retrieve "to-date" and "year-to-date" leave accrued, taken, paid, lost (over max), and forfeited</t>
  </si>
  <si>
    <t>Ability to calculate vacation, sick, and comp payoffs at termination including current period accrual, current period taken, and remaining balance</t>
  </si>
  <si>
    <t>Ability to have different accrual pay out rules for each type (i.e. sick payout is once a year, vacation and personal twice a year)</t>
  </si>
  <si>
    <t>Ability to determine the dollar amount of sick, personal and vacation liability</t>
  </si>
  <si>
    <t>System supports fixed distribution setup at the employee level</t>
  </si>
  <si>
    <t>System allows employees to charge time to multiple projects, accounts, departments</t>
  </si>
  <si>
    <t xml:space="preserve">Ability to accommodate Industry standard photo and image file formats, i.e., TIF, JPG, PDF, BMP, ODF, and Text </t>
  </si>
  <si>
    <t>Ability to support standard content file types (i.e. doc, xls, pdf, etc.) for unstructured content.</t>
  </si>
  <si>
    <t>Ability to launch appropriate applications/viewers to support document retrieval and indexing.</t>
  </si>
  <si>
    <t>Ability to support audio and video content files (MP3, wav, AVI, etc.).</t>
  </si>
  <si>
    <t>Ability to  launch appropriate media viewers for the retrieval of audio files.</t>
  </si>
  <si>
    <t>Document Capture</t>
  </si>
  <si>
    <t>Ability to maintain an audit process to date/time/user stamp the scanned files.  Should record which records were accessed (modified/deleted) and by which user id.</t>
  </si>
  <si>
    <t>Ability to capture and display color images.</t>
  </si>
  <si>
    <t>Ability to capture, store, retrieve, and reproduce irregular-sized (e.g., larger than 8 ½ x 11) documents.</t>
  </si>
  <si>
    <t xml:space="preserve">Ability to set up imaging workstations in each department and/or building, allowing decentralized scanning and indexing.  </t>
  </si>
  <si>
    <t>Ability to recognize document orientation and optionally corrects via user option.</t>
  </si>
  <si>
    <t>Ability to perform Image enhancements, including: de-skew, horizontal and vertical registration, spec removal, etc.</t>
  </si>
  <si>
    <t>Ability to define multiple document types, each with its own unique index information and attributes.</t>
  </si>
  <si>
    <t>Ability to establish over 10 index fields per document type.  Please note in comments section the quantity of indexes which can be established.</t>
  </si>
  <si>
    <t>Ability to maintain a description for each document type in addition to the document type code</t>
  </si>
  <si>
    <t>Ability to electronically receive faxes into the document management system</t>
  </si>
  <si>
    <t>Ability to import images provided by an external  vendor and import into the system, while assigning the appropriate indexes</t>
  </si>
  <si>
    <t>Ability to optionally display the image while the image is being scanned.</t>
  </si>
  <si>
    <t>Ability to maintain indices with primary subject categories, sub-categories, and so on, in a hierarchical relational structure.</t>
  </si>
  <si>
    <t>Ability to define which fields are required fields by document category.</t>
  </si>
  <si>
    <t>Ability to do batch scanning , indexing, and importing.</t>
  </si>
  <si>
    <t>Ability to correct batch scanned documents that had separator sheets, splitting the document (if the separator sheet gets missed), or changing the page order of the pages.</t>
  </si>
  <si>
    <t>Ability to automatically use electronic data fields as indices.</t>
  </si>
  <si>
    <t>Ability to accommodate user design and set-up of index fields, codes, tables, etc.</t>
  </si>
  <si>
    <t>Ability to provide ICR for hand writing recognition.</t>
  </si>
  <si>
    <t>Ability to  assist users with detecting scanning errors, by using correction codes to identify level of use of correction functions</t>
  </si>
  <si>
    <t>Ability to insert and remove additional pages from an imaged document after it has already been scanned, based on user security.</t>
  </si>
  <si>
    <t>Ability to use a networked digital copier as a scan station.</t>
  </si>
  <si>
    <t>Ability to print to the system from Windows applications to avoid printing/scanning electronic documents.</t>
  </si>
  <si>
    <t>Ability to modify the content of index / keyword.</t>
  </si>
  <si>
    <t>Ability to increase the number of keyword fields or indexes on existing documents.</t>
  </si>
  <si>
    <t>Ability to employ OCR (optical character recognition) technology at scan time.</t>
  </si>
  <si>
    <t>Ability to employ OMR (optical mark recognition) technology at scan time.</t>
  </si>
  <si>
    <t>Ability to optionally automatically index files (independent of the source document or file type) using one or more fields that always appear in the same location on the document (Intelligent Document Recognition (IDR).</t>
  </si>
  <si>
    <t>Ability to perform redaction, identifying specific locations on imaged documents that contain sensitive content (social security number) and restrict view of these sensitive areas to only authorized users using a multi-level security structure.</t>
  </si>
  <si>
    <t>Ability to allow for the creation of secure areas for storing scans of files that have not yet been indexed.</t>
  </si>
  <si>
    <t>Ability to allow for the restriction of the index field based on definable or modifiable drop-down lists.</t>
  </si>
  <si>
    <t>Ability to merge files scanned by other sources into a single database, assuming that the file formats of whatever type are all industry standards (e.g. Aggregation).</t>
  </si>
  <si>
    <t>Ability to provide an integrated forms solution that allows for the development of various forms within the system that can be integrated with business processes. without having to modify application code.</t>
  </si>
  <si>
    <t>Forms tools via the web</t>
  </si>
  <si>
    <t xml:space="preserve">Ability for authorized trained users to customize forms without the need for Vendor assistance.  Customized forms will be able to be incorporated into future vendor releases. </t>
  </si>
  <si>
    <t>Document Retrieval</t>
  </si>
  <si>
    <t>Ability to identify and retrieve files by user-definable fields per document.</t>
  </si>
  <si>
    <t>Ability to view and edit any scanned and indexed files, based on security profile.</t>
  </si>
  <si>
    <t>Ability to permit index searches based on exact matches of specified field values.</t>
  </si>
  <si>
    <t>Ability to permit index searches based on ranges of field values specified by the following relational expressions: greater than, less than, greater than or equal to, and less than or equal to.</t>
  </si>
  <si>
    <t>Ability to search any field in the database.</t>
  </si>
  <si>
    <t>Ability to permit index searches based on root-word matches (term truncation).</t>
  </si>
  <si>
    <t>Ability to retrieve documents by user defined identifiers.</t>
  </si>
  <si>
    <t>Ability to display all files linked to a subject category, sub-category, etc., displayed on-screen.  User can point and click which file level/category/etc., and system will take user to that region of the disk.</t>
  </si>
  <si>
    <t>Ability for users to return to a search results lists after viewing a result.</t>
  </si>
  <si>
    <t>Ability to configure security to control which users have access to confidential documents, based on document type</t>
  </si>
  <si>
    <t>Ability to manipulate image displays by scaling, magnifying, rotating, panning, and image enhancement.</t>
  </si>
  <si>
    <t>Ability to search and retrieve files by defined indices, key word(s), or system-assigned alphanumeric Ids.</t>
  </si>
  <si>
    <t>Ability to retrieve documents using user-defined search string of either full or abbreviated (wild card) words, dates, numbers, etc.</t>
  </si>
  <si>
    <t>Ability to retrieve documents of various sizes and types, including but not limited to blueprints, forms, pictures, fingerprints, cardstock, legal size letters, etc.</t>
  </si>
  <si>
    <t>Ability to retrieve documents based upon scan date range, the scanner group, or the user id.</t>
  </si>
  <si>
    <t>Ability to retrieve documents using multiple index words, numbers, dates, etc., simultaneously.</t>
  </si>
  <si>
    <t>Ability to email a document to an external user, from search results</t>
  </si>
  <si>
    <t>Ability to email a link to a document to another user of the system, from search results</t>
  </si>
  <si>
    <t>Ability to  accommodates Boolean (True, False) logic to assist searches.</t>
  </si>
  <si>
    <t>Ability to copy text from documents</t>
  </si>
  <si>
    <t>Ability to build a retrieval "hit list" of matches or near-matches.</t>
  </si>
  <si>
    <t>Ability to sort documents in search results, by any document attribute</t>
  </si>
  <si>
    <t>Ability to limit searches to the current directory or the current plus any child directories.</t>
  </si>
  <si>
    <t>Ability to display text or image samples on screen when reviewing search results to assist in determining which files to retrieve.</t>
  </si>
  <si>
    <t>Ability to view both the image and OCR results simultaneously.</t>
  </si>
  <si>
    <t>Ability to produce hard copy reproduction of stored images.</t>
  </si>
  <si>
    <t>Ability to print images.</t>
  </si>
  <si>
    <t>Ability to provide printing management tools for authorized users to administer which staff have the ability to print</t>
  </si>
  <si>
    <t>Ability to print selected portion of an image.</t>
  </si>
  <si>
    <t>Ability for multiple users to view a single stored image (or images) simultaneously.</t>
  </si>
  <si>
    <t>Ability to secure documents by directory or branch with the option to set inheritance.</t>
  </si>
  <si>
    <t>Ability to call an external viewer that is not part of the proposed software.</t>
  </si>
  <si>
    <t>Ability to call an external software package for editing that is not part of the proposed software.</t>
  </si>
  <si>
    <t>Ability to provide system usage/audit-style reports.  Should show which user ID accessed what records and when.</t>
  </si>
  <si>
    <t xml:space="preserve">Ability to allow self-service and optional on-line payment processing to constituents requiring document copies. </t>
  </si>
  <si>
    <t>Ability to print multiple copies of a retrieved image.</t>
  </si>
  <si>
    <t>Ability to create PDF documents from retrieved images.</t>
  </si>
  <si>
    <t>Ability to create a combined PDF document from multiple retrieved images.</t>
  </si>
  <si>
    <t>Ability to adjust page settings for printing vital record documents with specific size paper requirements.</t>
  </si>
  <si>
    <t>Maintenance and Storage</t>
  </si>
  <si>
    <t xml:space="preserve">Ability to upload scanned blueprints and maps up to 48 inches by 72 inches in size.  </t>
  </si>
  <si>
    <t>Ability to print out annotations on images at user’s option, based on defined user security.</t>
  </si>
  <si>
    <t>Ability to use annotation to add data to a scanned document or captured report without modifying the original.</t>
  </si>
  <si>
    <t>Ability to use redaction before printing or sharing documents.</t>
  </si>
  <si>
    <t>Ability to automate purging of time-dated documents in accordance with State of Florida document retention schedule, with user approval.  User must be authorized to purge files.  This retention schedule automation must be by document type.</t>
  </si>
  <si>
    <t>Ability to set up a multiple level purge authorization requirement.  i.e., At least two individuals must authorize a purge before it is completed.</t>
  </si>
  <si>
    <t>Ability to set an automatic purge schedule for various retention periods.</t>
  </si>
  <si>
    <t>Ability to provide automated data backup functionality while the system is online without restricting user access to application functionality.</t>
  </si>
  <si>
    <t>Ability to provide check in/ check out functionality to ensure only one person can work on a document at any time.</t>
  </si>
  <si>
    <t xml:space="preserve">System provides Audit Trail log of who changed what and when for accountability. </t>
  </si>
  <si>
    <t>System provides version control as a means of identifying document author(s) and tracking multiple versions of a single document.</t>
  </si>
  <si>
    <t xml:space="preserve">System provides records management functionality enabling the organization to assign a specific lifecycle to individual documents and other data from creation, receipt, maintenance, and use to the ultimate disposition of records. </t>
  </si>
  <si>
    <t>Workflow and Business Process Management</t>
  </si>
  <si>
    <t>Ability to automate and manage a business process, during which documents, information, or tasks are passed from one participant to another for action, according to a set of user-defined procedural rules.</t>
  </si>
  <si>
    <t>Ability to provide workflow functionality that allows users to lookup a transaction and see the status in an approval tree.</t>
  </si>
  <si>
    <t xml:space="preserve">Ability to provide tickler / reminder functionality throughout the system that could be set to trigger based on certain events (e.g., more than 1 week has passed and you are responsible for completing this step, step must be completed with 3 days, etc.).  </t>
  </si>
  <si>
    <t>Ability to trigger a standard email to be sent through Outlook for notifications through the workflow features.</t>
  </si>
  <si>
    <t>Ability to provide a web based user interface to allow external users (other than the entity licensing the system) to request a user account, and when granted by authorized users of the organization, utilize core system features, including capture (eFile), forms processing, search and retrieval.</t>
  </si>
  <si>
    <t>Systems web based interface provides functionality to allow the organization to receive payment for various levels of system access, and is configurable based on each transaction performed (e.g. per retrieval)</t>
  </si>
  <si>
    <t>Systems web based interface provides functionality to configure system to limit use by external user to specific components (e.g. document types, folders, etc.)</t>
  </si>
  <si>
    <t>Ability to provide workflow functionality that allows a user to enter in an lengthy text (e.g. 2000 characters) indicating the reason for the rejection and allows for complete viewing of this text by the user receiving the rejection notice.</t>
  </si>
  <si>
    <t>Ability for workflow rules to be determined based on index information of the document</t>
  </si>
  <si>
    <t>Ability to provide workflow functionality such that in a parallel approval the following options are possible:
* All users must approve an item before moving to the next step
* One user must approve an item before moving to the next step
* Rejection by only one of the users will push the workflow back to the previous step</t>
  </si>
  <si>
    <t>Ability to provide supervisory levels or security to see status of documents in staff queues</t>
  </si>
  <si>
    <t>Ability to provide workflow functionality that allows for reporting on how long each step in a workflow is taking to perform, on average, over a given time period.</t>
  </si>
  <si>
    <t>Per user</t>
  </si>
  <si>
    <t>Per document type</t>
  </si>
  <si>
    <t>Ability to provide workflow functionality with the following options when reviewing an item:
* Approve
* Forward
* Hold / Pending
* Reject</t>
  </si>
  <si>
    <t>Ability to define maximum duration for Hold / Pending documents, and configure rules per document type, that the system should automatically change the appropriate status after that duration is reached.</t>
  </si>
  <si>
    <t>Ability to enable a user to approve a document in a workflow without having to open the document / approve directly from the queue.</t>
  </si>
  <si>
    <t>Ability to allow users to define conditions.</t>
  </si>
  <si>
    <t>Ability to use "rules-based" document automation.</t>
  </si>
  <si>
    <t>Ability to maintain an audit trail of document access, review, edit, and approval.</t>
  </si>
  <si>
    <t>Ability to include digital signature capabilities that can be used to authenticate the user.</t>
  </si>
  <si>
    <t>Ability to provide business process modeling, e.g., graphical representation of the process, which can be manipulated by the user to automate the process on-line.  The modeling establishes a network of activities and their logical relationships, criteria to indicate the start and termination of the process, information about each activity, e.g., participants, their organizational role or position, affected/associated software applications and data, etc., includes both manual and automated activities, references sub-processes which are separately modeled.</t>
  </si>
  <si>
    <t>Ability to include participants in a workflow enabled process can be a authorized user, a role (e.g., a group of participants exhibiting a specific set of attributes, qualifications, and/or skills), or an organizational unit.</t>
  </si>
  <si>
    <t>Ability to allow an organizational structure model to be defined on-line, showing each position, the relationships between positions, the person filling a position at a given point in time, roles, etc.</t>
  </si>
  <si>
    <t>Escalation procedures can be established for the system to invoke when deadlines are not met.</t>
  </si>
  <si>
    <t>The system records audit data of the historical progress of a process instance from start to end through all activities and transitions.</t>
  </si>
  <si>
    <t>Ability to define a work flow administrator with special set-up, control, auditing, and management capabilities.</t>
  </si>
  <si>
    <t>Yes</t>
  </si>
  <si>
    <t>ERP System and Implementation Services</t>
  </si>
  <si>
    <t>Points</t>
  </si>
  <si>
    <t>High</t>
  </si>
  <si>
    <t>Medium</t>
  </si>
  <si>
    <t>Low</t>
  </si>
  <si>
    <t>Vendor Compliance</t>
  </si>
  <si>
    <t>Percent</t>
  </si>
  <si>
    <t>Definition</t>
  </si>
  <si>
    <t>Y</t>
  </si>
  <si>
    <t>Reporting</t>
  </si>
  <si>
    <t>R</t>
  </si>
  <si>
    <t>Functionality is provided through reports generated using proposed Reporting Tools.</t>
  </si>
  <si>
    <t>Third Party</t>
  </si>
  <si>
    <t>T</t>
  </si>
  <si>
    <t>Modification</t>
  </si>
  <si>
    <t>Future</t>
  </si>
  <si>
    <t>F</t>
  </si>
  <si>
    <t>Not Available</t>
  </si>
  <si>
    <t>N</t>
  </si>
  <si>
    <t>RFP</t>
  </si>
  <si>
    <t>Weight</t>
  </si>
  <si>
    <t>4.2</t>
  </si>
  <si>
    <t>4.3</t>
  </si>
  <si>
    <t>4.4</t>
  </si>
  <si>
    <t>4.5</t>
  </si>
  <si>
    <t>4.6</t>
  </si>
  <si>
    <t>4.7</t>
  </si>
  <si>
    <t>General and Technical</t>
  </si>
  <si>
    <t>4.8</t>
  </si>
  <si>
    <t>4.9</t>
  </si>
  <si>
    <t>4.10</t>
  </si>
  <si>
    <t>4.11</t>
  </si>
  <si>
    <t>4.12</t>
  </si>
  <si>
    <t>4.13</t>
  </si>
  <si>
    <t>4.14</t>
  </si>
  <si>
    <t>4.15</t>
  </si>
  <si>
    <t>4.16</t>
  </si>
  <si>
    <t>Date Received</t>
  </si>
  <si>
    <t xml:space="preserve"> </t>
  </si>
  <si>
    <t>Palm Beach Transportation Planning Agency</t>
  </si>
  <si>
    <t>Mkomma</t>
  </si>
  <si>
    <t>Stage</t>
  </si>
  <si>
    <t>No, Functionality is not provided.</t>
  </si>
  <si>
    <t>Modification required to customize the application, including creation of a new workflow or development of a custom interface, that may have an impact on future upgradability.</t>
  </si>
  <si>
    <t xml:space="preserve">Yes, provided out of the box through the completion of a task associated with a routine configurable area. </t>
  </si>
  <si>
    <t xml:space="preserve">Third Party Solution required to satisfy requirement (i.e., third party is defined as a separate software vendor from the primary software vendor).  </t>
  </si>
  <si>
    <t>Module Generation and Weighting</t>
  </si>
  <si>
    <t>Invoice Posting</t>
  </si>
  <si>
    <t>Payment Activities</t>
  </si>
  <si>
    <t>Support for centralized or decentralized entry and workflow processing related to invoice entry.</t>
  </si>
  <si>
    <t>Budgeting and tracking for major commodities or services.</t>
  </si>
  <si>
    <t>Entry, retention and modification of requested, recommended, and approved budgets.</t>
  </si>
  <si>
    <t>Departmental budget entry in an account listing style.</t>
  </si>
  <si>
    <t>Product</t>
  </si>
  <si>
    <t>Project/Grant Budgeting</t>
  </si>
  <si>
    <t>Budget Controls</t>
  </si>
  <si>
    <t>Progress status by departments in budget preparation, as defined in user setup in conjunction with account authority.</t>
  </si>
  <si>
    <t>Authority based access security for budget development and views based on their department.</t>
  </si>
  <si>
    <t>Budget scenario customization at the departmental level.</t>
  </si>
  <si>
    <t>Monthly budgeting support (e.g. enter annual total budget line and system assists by spreading the annual amount, based on historical spread or straight-line).  Monthly amounts can then be adjusted.</t>
  </si>
  <si>
    <t>Authority based change limits within the unadopted budget after a certain point in the budget process has been reached.</t>
  </si>
  <si>
    <t>Budget item/line comments.</t>
  </si>
  <si>
    <t>Budget capture to import external information into the system.</t>
  </si>
  <si>
    <t>Budget Book generation from the system.</t>
  </si>
  <si>
    <t>Official document attachment (i.e. Resolutions/Ordinances)</t>
  </si>
  <si>
    <t>Management of new budget implications to live payroll changes (e.g., raises &amp; transfers) performed during the budget development cycle.</t>
  </si>
  <si>
    <t>Position budgeting for vacant positions without the need to assign employees to these positions that includes both salary and fringe projections.</t>
  </si>
  <si>
    <t>Capital project requests classification and reporting with configurable categories.</t>
  </si>
  <si>
    <t>Loaded Rate reporting summary with columnar cost breakdowns, staff member totals and agency total.</t>
  </si>
  <si>
    <t>CIP project ranking based on selected criteria and scoring against this criteria.</t>
  </si>
  <si>
    <t xml:space="preserve">Project or grant budgeting within or across funds as specified by the user.  </t>
  </si>
  <si>
    <t>Concurrent multi-year budgeting.</t>
  </si>
  <si>
    <t>Period projections including estimate revisions and reporting of actual to estimates - at varying levels of the chart of accounts.</t>
  </si>
  <si>
    <t>Budget forecasting that incorporates planned salary and benefit adjustments at an employee, position or organization-wide level.</t>
  </si>
  <si>
    <t>Budget projections for salaries and fringes based on merit date.</t>
  </si>
  <si>
    <t>Budget projections for salaries and fringes under different scenarios without the need to use or impact data in the LIVE system.</t>
  </si>
  <si>
    <t>Extended comments fields with budget revision requests</t>
  </si>
  <si>
    <t>System calculation of adjustments with modified budget submittal.</t>
  </si>
  <si>
    <t>Budget amendment entry during the fiscal year (appropriations or revenue estimates).</t>
  </si>
  <si>
    <t>Amendment tracking field that references a document where this amendment was approved.</t>
  </si>
  <si>
    <t>Funding availability reporting at the project level, grant level, cost center level or department level.</t>
  </si>
  <si>
    <t>View of “available budget” during requisition/purchase order entry for any type of purchase order, journal entry, or accounts payable invoice transaction.</t>
  </si>
  <si>
    <t>Budget control rules by account (e.g. payroll accounts can be overspent).</t>
  </si>
  <si>
    <t>Default the GL expense account in the vendor's record, with Ability to edit this account when entering the invoice within the Accounts Payable and/or Purchase Order module</t>
  </si>
  <si>
    <t>Ability to process one invoice (voucher) or multiple invoices (vouchers) for one purchase order (or encumbrance) and/or for one purchase order line.</t>
  </si>
  <si>
    <t>Ability to limit the processing of a voucher, only up to the amount of the current encumbrance.  If the amount due on the vendor invoice exceeds the current encumbrance, key entry would be prohibited and an error message would be displayed.</t>
  </si>
  <si>
    <t>Ability to perform data validation on-line during entry including purchase order number, vendor number and coding elements, checking for required fields as well as allowable field values with authority based override Ability. System should provide error messages for on-line transactions.</t>
  </si>
  <si>
    <t>Ability to handle vendor payments retainages.</t>
  </si>
  <si>
    <t>Ability for authorized users to make edits and revisions to unposted invoice transactions prior to posting.</t>
  </si>
  <si>
    <t>Ability to enter an invoice without a corresponding purchase order.</t>
  </si>
  <si>
    <t>Ability to match purchase orders, receiving reports, and vendor invoices (3 way match) or purchase order to vendor invoice (2 way match).</t>
  </si>
  <si>
    <t>Batch entry Ability as follows:</t>
  </si>
  <si>
    <t>Ability to enter on-line missing batch items and to change incorrect items without reentering or reprocessing the entire batch.</t>
  </si>
  <si>
    <t>Ability of the system to flag transactions detected in error in the batch processing and preclude only erroneous transactions from further processing.</t>
  </si>
  <si>
    <t>Ability to delete or modify an invoice record before it is scheduled for payment.</t>
  </si>
  <si>
    <t>Payment date generation based on (1) terms assigned to invoice or (2) due dates on the invoice; also the Ability for the system generated payment date to be overridden during the voucher data entry process.</t>
  </si>
  <si>
    <t>Ability to provide security related to the viewing of entered AP batches where authorized users can view their batches or those batches of users they supervise.</t>
  </si>
  <si>
    <t>Ability to identify capitalized items as invoices are processed and prompt user to enter fixed asset related details.</t>
  </si>
  <si>
    <t>Ability to override procurement information with the proper authority.</t>
  </si>
  <si>
    <t>Ability to enter expense advances as prepayments and subsequently reduce the amount of the employee expense report.</t>
  </si>
  <si>
    <t>Ability to combine employee travel expense reimbursements with employee's payroll check.</t>
  </si>
  <si>
    <t>Ability to pre-note when establishing a new bank account.</t>
  </si>
  <si>
    <t>Ability to allow user to specify special routing/handling for payments.</t>
  </si>
  <si>
    <t>Ability to automatically close POs after final payment is issued.</t>
  </si>
  <si>
    <t>Ability to hold payments on any specific open item or for all invoices of a particular vendor, with the Ability to report on held invoices / vendors.</t>
  </si>
  <si>
    <t>Ability to override payment terms as specified in the vendor master file.</t>
  </si>
  <si>
    <t>Ability to handle vendor payment retentions and interest from retentions.</t>
  </si>
  <si>
    <t>Ability to automatically calculate payment due date to take advantage of available discounts.</t>
  </si>
  <si>
    <t>Ability to capture vendor discount based on term codes identified upon payment.</t>
  </si>
  <si>
    <t>Ability to alert the user of a missed discount.</t>
  </si>
  <si>
    <t>Ability to prevent double posting of batches.</t>
  </si>
  <si>
    <t>Ability to process one check per vendor with all claims detail support on the corresponding page for additional check stub overflow capacity (if necessary).</t>
  </si>
  <si>
    <t>Ability to process check runs at anytime.</t>
  </si>
  <si>
    <t>Ability to approve for payment the remaining selected vouchers and print final check register report.</t>
  </si>
  <si>
    <t>Ability to have a maximum check amount.</t>
  </si>
  <si>
    <t>Ability to use pre-numbered checks and wire numbers.</t>
  </si>
  <si>
    <t>Ability to future date checks to be paid.</t>
  </si>
  <si>
    <t>Ability to print laser checks on plain paper stock.</t>
  </si>
  <si>
    <t>Ability of the system to NOT print zero amount or negative checks.</t>
  </si>
  <si>
    <t>Ability to insert/apply a code to payables prior to printing checks that must be grouped/printed together for special mailing/distribution.</t>
  </si>
  <si>
    <t>Ability to store an electronic copy of each check</t>
  </si>
  <si>
    <t>Ability to reissue a voided check, and enter notes in a comment field.</t>
  </si>
  <si>
    <t>Ability to void a check in a different fiscal year then when it was written</t>
  </si>
  <si>
    <t>Ability to restart jammed check runs on the printer and void the appropriate checks in the process.</t>
  </si>
  <si>
    <t>Ability to void and replace checks by: individual check, block of checks or entire check run.</t>
  </si>
  <si>
    <t>Ability to mark in the outstanding check file when a check has been returned and not yet voided.</t>
  </si>
  <si>
    <t>Ability to require EIN based on vendor classification</t>
  </si>
  <si>
    <t>Multiple addresses per vendor with the Ability to assign each address as appropriate (i.e. invoicing, remittance, ordering, etc.).</t>
  </si>
  <si>
    <t xml:space="preserve">Ability to select alternate remit addresses during the voucher payment process. </t>
  </si>
  <si>
    <t>Ability to designate which bank account a vendor will be paid from with Ability to override during the payment process.</t>
  </si>
  <si>
    <t>Ability to input comments regarding account status for the vendor record.</t>
  </si>
  <si>
    <t>Ability to interact with vendors on-line, place orders, receive invoices and make payments electronically.</t>
  </si>
  <si>
    <t>Ability to annually remove inactive vendors based upon flexible, user-generated parameters.</t>
  </si>
  <si>
    <t>Ability to make changes or deletions to the vendor master file without affecting vendor information on check (payment) history.</t>
  </si>
  <si>
    <t>Ability for vendor payment history to be either retained or archived for an unlimited number of years based upon user criteria.</t>
  </si>
  <si>
    <t>Ability to attach/retain vendor licenses with vendor records (including for contractors)</t>
  </si>
  <si>
    <t>Ability to track insurance certificates</t>
  </si>
  <si>
    <t>Ability to download 1099 information to an electronic file(s) meeting IRS requirements.</t>
  </si>
  <si>
    <t>Ability to code p-card purchases as 1099 transactions</t>
  </si>
  <si>
    <t>Ability to create a user defined review process before posting an entry.</t>
  </si>
  <si>
    <t>Ability to compare debits/credits with bank based on exceptions.</t>
  </si>
  <si>
    <t>Ability to associate the cash account with a project.</t>
  </si>
  <si>
    <t>Ability to perform voids, cancels and stop payments on checks.</t>
  </si>
  <si>
    <t>Ability to identify specific budget items per account.</t>
  </si>
  <si>
    <t xml:space="preserve">Ability for budget entry for a range by account # or any segment within the account. </t>
  </si>
  <si>
    <t>Ability to approve all requested budget amounts simultaneously.</t>
  </si>
  <si>
    <t>Global change Ability to perform Budget Prep (Fringe Benefits, merit increases, etc.).</t>
  </si>
  <si>
    <t>Budget amendment override Ability.</t>
  </si>
  <si>
    <t>Ability to establish a line item with price override Ability including the ability to establish a maximum price that can be entered.</t>
  </si>
  <si>
    <t>Customizable rules for budgets and restrictions on overspending.</t>
  </si>
  <si>
    <t>Budget warnings at the cost center level and grant and project level.</t>
  </si>
  <si>
    <t>Budget checking and warnings performed on all system transactions (requisitions, purchase orders, journal entries, etc.)</t>
  </si>
  <si>
    <t>Transfer restrictions to/from specific accounts (e.g., Payroll).</t>
  </si>
  <si>
    <t>Base budget preparation from prior year actual expenditures.</t>
  </si>
  <si>
    <t>View rollover encumbrance balances separate from current year budgeted amounts for an account.</t>
  </si>
  <si>
    <t>Budget item descriptions e.g. an unlimited narrative may be input and printed on the final budget document.</t>
  </si>
  <si>
    <t>Multi-year CIP management.</t>
  </si>
  <si>
    <t>Cash flow management and forecasting based on projections and historical trends, with ability to manually override information.</t>
  </si>
  <si>
    <t>Track daily accumulated balances and cash flows by fund, and compute an average balance based on user defined dates.</t>
  </si>
  <si>
    <t>Automated posting of investment purchases, maturities, calls, sales and interest income into the current day cash position worksheet and cash flow forecasts.</t>
  </si>
  <si>
    <t>Preparation of a daily cash flow analysis that is used to determine cash needs or amount of excess funds that can be invested.  This includes the use of bank reports, estimated deposits, estimated outstanding warrants/checks and known debits and credits.</t>
  </si>
  <si>
    <t>Daily bank balance tracking to estimate bank fees related to bank balance, repurchase agreement costs and interest income.</t>
  </si>
  <si>
    <t>User-defined customization of inflow/outflow categories for the cash flow forecasting.</t>
  </si>
  <si>
    <t>Automated calendar input for federal reserve holidays, bank holidays, and organization holidays.</t>
  </si>
  <si>
    <t>Generate forecasts based on percentage increases, date specific, weekday specific, Saturday/Sunday avoidance dates, specific amount, annual specific amount smoothed daily, monthly or by percentage.</t>
  </si>
  <si>
    <t>Receipt tracking by tender type (e.g., cash, credit card, ACH, etc.).</t>
  </si>
  <si>
    <t>Annual forecasting in summary format for 2 or 3 year projections.</t>
  </si>
  <si>
    <t>Contract Establishment</t>
  </si>
  <si>
    <t>Contract Monitoring</t>
  </si>
  <si>
    <t>DeCertification</t>
  </si>
  <si>
    <t>Automatically assigned alphanumeric or numeric numbers to contracts with override ability</t>
  </si>
  <si>
    <t>Designation a user-defined minimum dollar threshold for contracts.</t>
  </si>
  <si>
    <t>User customizable boilerplate text that can be directly inserted into contracts and then edited.</t>
  </si>
  <si>
    <t>Contract certification management over multiple fiscal years.</t>
  </si>
  <si>
    <t>System conversion of awarded bids to approved contract.</t>
  </si>
  <si>
    <t>Contract setup with recurring payments to vendors with the ability to make one-time payment amount adjustments without affecting the remainder of the contract payment schedule and amount.</t>
  </si>
  <si>
    <t>Assignment of multiple contracts on a single project.</t>
  </si>
  <si>
    <t>Assignment of a single contract to multiple projects.</t>
  </si>
  <si>
    <t>Track several purchase orders or other reference documents within a single contract.</t>
  </si>
  <si>
    <t>Record and track contract limits (i.e. multi-year contracts) at user specified levels of detail over the life of the contract.</t>
  </si>
  <si>
    <t xml:space="preserve">Tracking and flagging of contract expiration/extension dates.  </t>
  </si>
  <si>
    <t>Input capture and tracking on vendor service performance against a contract.</t>
  </si>
  <si>
    <t>Contract numbers link to procurement numbers.</t>
  </si>
  <si>
    <t>Vendor evaluations based on key user-weighted events such as delivery date, quantity return / defective items, and billing problems by contract.</t>
  </si>
  <si>
    <t>Attach documents</t>
  </si>
  <si>
    <t>Selection of applicability Federal Davis-Bacon requirements.</t>
  </si>
  <si>
    <t>Procurement from Federal and State contracts.</t>
  </si>
  <si>
    <t>Certificate of Insurance tracking and the related expiration dates.</t>
  </si>
  <si>
    <t>Accommodation of subsequent contract change orders to update dollar amounts and durations.</t>
  </si>
  <si>
    <t xml:space="preserve">Reporting of all  subcontractors (MBE, WBE, DBE) on a contract along with the prime, the MBE/WBE/DBE goals on the prime’s contract, respective percentages, etc. </t>
  </si>
  <si>
    <t>Payment generation to contractors based on unit pricing for multiple contract line items.</t>
  </si>
  <si>
    <t>Compare actual contract amounts paid to units provided.</t>
  </si>
  <si>
    <t>Asset Activation Process</t>
  </si>
  <si>
    <t>Asset Management</t>
  </si>
  <si>
    <t>Asset Record</t>
  </si>
  <si>
    <t>Optional flagging purchases as a fixed asset items requiring generation of a property tag.</t>
  </si>
  <si>
    <t>Duplicate entry of similar assets.</t>
  </si>
  <si>
    <t>Tracking of non-depreciable assets in the fixed asset module.</t>
  </si>
  <si>
    <t>Master location code table.</t>
  </si>
  <si>
    <t>Master item code table and associated life of asset.</t>
  </si>
  <si>
    <t>Parent/child relationships between related assets, such as a master unit with one or more accessories.</t>
  </si>
  <si>
    <t>Identification grant funded assets (including allocating asset costs across multiple grants based on user defined criteria)</t>
  </si>
  <si>
    <t>Record financing/leasing information for leased assets.</t>
  </si>
  <si>
    <t>Fixed asset codes according to a classification scheme by item code (i.e., desks, cars, etc.) and class (e.g., land, buildings, equipment, etc.)</t>
  </si>
  <si>
    <t>Asset transfers between departments, locations and funds, accommodating interfund and inter-dept. transfers, duplicating all identifying data from original record.</t>
  </si>
  <si>
    <t>Support of barcoded asset tags and barcode readers for performing physical inventories.</t>
  </si>
  <si>
    <t>Depreciate fixed assets and allocate depreciation to those programs/accounts that use the assets.</t>
  </si>
  <si>
    <t>User defined depreciation life for each asset that is within a certain pre-defined range.</t>
  </si>
  <si>
    <t>Support asset value appreciation for real property and provide a detailed audit trail.  Any appreciation does not affect cost basis.</t>
  </si>
  <si>
    <t>Tracking for non-depreciable technology inventory items (desktops, laptops, etc.) including detailed information such as component detail, serial numbers, technical specifications, etc.</t>
  </si>
  <si>
    <t>System provides standard functionality to configure notifications to various users (e.g. Risk Manager) upon capitalization of assets.</t>
  </si>
  <si>
    <t>Online Vendor Support System</t>
  </si>
  <si>
    <t>Error Tracking System</t>
  </si>
  <si>
    <t>Archives</t>
  </si>
  <si>
    <t>Online software documentation for all software application modules.</t>
  </si>
  <si>
    <t>On-line tutorials.</t>
  </si>
  <si>
    <t xml:space="preserve">Vendor supplied software accompanied by sufficient documentation to enable comprehensive understanding of its internal structure and operating procedures. </t>
  </si>
  <si>
    <t>Release Notes that document changes between version releases.  These documents must be written in a fashion that is easily understandable by the end user.  The format of the Release Notes must be conducive to analyzing which changes effect the organization.</t>
  </si>
  <si>
    <t>Menu-driven system with comprehensive utility and "help" screen capabilities.</t>
  </si>
  <si>
    <t>Field-level and screen level help throughout the application that can be customized by trained users.</t>
  </si>
  <si>
    <t>Portal solution to the access various on-line information regarding the vendor's solution including:
* Knowledge base of user documentation
* Release notes
* Other documentation</t>
  </si>
  <si>
    <t>Portal solution that allows users to submit enhancement requests and system bugs on-line that allows for tracking of progress on individual items.</t>
  </si>
  <si>
    <t>Portal solution that allows users to query on specific items that they have submitted.</t>
  </si>
  <si>
    <t>Error Message logs and storage for future review and reporting.  Error messages should be meaningful to the user versus being of a technical nature.</t>
  </si>
  <si>
    <t>System administrator or designated end-users to access to the error log on-line to provide support for the users.</t>
  </si>
  <si>
    <t>Error checking and quality control of the information being entered and that system balances are maintained.</t>
  </si>
  <si>
    <t>Integrated Forms Solution that allows for custom development of various forms within the system that can be integrated with all modules.</t>
  </si>
  <si>
    <t>Ability to use Active Directory (AD) or Azure Active Directory as the source for security credentials. AD shall be used as the primary authentication level for user sign-on into the system.</t>
  </si>
  <si>
    <t>User authority based security limits to access or update the information stored on the computer through use of a password security system at the terminal, operator, and menu application levels.   Security should additionally revolve around add/update/view/delete access at the transaction level.</t>
  </si>
  <si>
    <t>Record log all file changes in a detailed permanent audit trail, by user ID.</t>
  </si>
  <si>
    <t>Role based and class based system security; must be configurable and must establish rules for editing.</t>
  </si>
  <si>
    <t>Administrator rights to change a user's status to inactive.</t>
  </si>
  <si>
    <t>Support of electronic/digital signatures.</t>
  </si>
  <si>
    <t>Encrypted data communications between the client and the server.</t>
  </si>
  <si>
    <t>Designation of user access to processes, icons, screens, reports, records and code tables based on individual and group profiles.</t>
  </si>
  <si>
    <t>Security restrictions for report writer utilities.</t>
  </si>
  <si>
    <t>Security restrictions for global update functions.</t>
  </si>
  <si>
    <t>Access differentiation between ability to view versus update for specific data elements.</t>
  </si>
  <si>
    <t>Restricted access to security configuration and audit logs.</t>
  </si>
  <si>
    <t>Password security which will automatically restrict access after a specified number of erroneous attempts to access.</t>
  </si>
  <si>
    <t>System password settings are "customizable" (based upon the nature of threats to the data residing in the system.  Management should be able to set the complexity levels for passwords as appropriate.)</t>
  </si>
  <si>
    <t>System password expiration settings are "flexible" (higher privileged accounts should have passwords which expire every 30-60 days while lesser privileged accounts expire every 60-90 days).</t>
  </si>
  <si>
    <t>Password rejection if it does not meet established password editing &amp; checking criteria that help ensure that the password will not be one that is easily guessed.</t>
  </si>
  <si>
    <t>Audit trails that allow "drill down to the source" functionality to review the history of all changes to the data.</t>
  </si>
  <si>
    <t>Archiving solution for all data elements which provide configuration options for archiving schedules.</t>
  </si>
  <si>
    <t>Web services as a means of real-time data exchange with other applications.</t>
  </si>
  <si>
    <t>User preferences retention when installing new releases of the vendor's software.</t>
  </si>
  <si>
    <t>Configuration management solution to allow for easy management of moving data and programs between the various environments.</t>
  </si>
  <si>
    <t>Inclusion of the appropriate administrative and programming toolsets to configure, modify and customize the software applications.</t>
  </si>
  <si>
    <t>Software vendor(s) to have the facilities to diagnose and maintain the application software and database remotely.</t>
  </si>
  <si>
    <t>Vendor to provided ongoing software maintenance and new software releases periodically to meet all State and Federal requirements at no additional charge.</t>
  </si>
  <si>
    <t>Online input log and the ability to recover the data files to the point of the last transaction in the event of a programming or system failure.  This process should minimize user involvement.</t>
  </si>
  <si>
    <t>Data access in a seamless manner even though the data may physically reside on another server.</t>
  </si>
  <si>
    <t>Software applications provide functionality for or are compatible with third party industry standard (Hal, JAWS for Windows, Windows Eyes, etc.) screen reading software (used to operate a speech synthesizer, which voices the contents of a computer screen) for blind users.  Please note third party product compatibility in Comment field.</t>
  </si>
  <si>
    <t>Software applications provide functionality for or are compatible with third party industry standard (Lunar, Supernova, Zoom Text, Magic) screen magnification products to enlarge the print on the computer screen and configure print size, contrast and color selection for blind users.  Please note third party product compatibility in Comment field.</t>
  </si>
  <si>
    <t>System to provides a Web-based interface that uses "point and click" device functionality to choose between pull down menus and options.</t>
  </si>
  <si>
    <t>System ensures a consistent use of command keys and screen layouts across the application.</t>
  </si>
  <si>
    <t>Data entry controls to ensure user enters data into all required fields on the screen.</t>
  </si>
  <si>
    <t>Data entry fields assignments to automatically default to a specific value (e.g., date fields should default to current date).</t>
  </si>
  <si>
    <t>System to provides data entry transaction templates (i.e. journal entries, requisitions, etc.), with custom defined fields as a default.</t>
  </si>
  <si>
    <t>System architecture to support distributed data entry by authorized users.</t>
  </si>
  <si>
    <t>Ability to “auto fill” field level information (i.e. – vendor name, account name).</t>
  </si>
  <si>
    <t>System available 24 hours a day, excluding complete system backup activities.</t>
  </si>
  <si>
    <t>System to provides free form comments fields for all transactions – prior to posting, after the fact (multiple un-editable comments with user stamping and date stamping)</t>
  </si>
  <si>
    <t>Workflow functionality to automate business processes within the system that can be controlled and managed by a trained end-user.  This workflow includes routing based on roles defined in the system and assigned to each user and rules determining how a process is handled and works consistently across all module areas and user interfaces within the application.</t>
  </si>
  <si>
    <t>Workflow functionality that is role based such that departments can perform approvals in a “person independent” manner.</t>
  </si>
  <si>
    <t>Workflow functionality that allows a user to enter comments justifying their approval/denial.</t>
  </si>
  <si>
    <t>Workflow functionality that allows a user to forward workflow items for a user-designated period of time to another user who will act as a surrogate in being able to review, approve and reject all workflow items in the first user's absence.</t>
  </si>
  <si>
    <t>Workflow functionality that allows for items to be put into workflow with a combination of parallel or sequential approvals.</t>
  </si>
  <si>
    <t>Workflow functionality such that supports parallel approvals.</t>
  </si>
  <si>
    <t>Workflow reporting on how long each step in a workflow is taking to perform.</t>
  </si>
  <si>
    <t>Workflow functionality that allows for notification of the results of a workflow step to be sent to a user via email or be viewable internally within the application.  The type of notification (email or internal to application) can be customizable for each individual user.</t>
  </si>
  <si>
    <t>Workflow functionality that allows for users receiving workflow updates via email to click on a link provided within the email that takes the user to the appropriate area within the application to perform the next steps on that workflow.</t>
  </si>
  <si>
    <t>Support a standard naming convention including segments for all addresses within the system.</t>
  </si>
  <si>
    <t>Support for a single customer record that is not duplicated within the system.</t>
  </si>
  <si>
    <t>User-configurable 'management dashboard' which allows users to identify and view key summary performance statistics from various components of the ERP system and drill into them for further detail.</t>
  </si>
  <si>
    <t>Ad-hoc report writer with the following features:</t>
  </si>
  <si>
    <t>System to allows users to perform inquiries and searches by any field available for data entry.</t>
  </si>
  <si>
    <t>General Standards Compliance &amp; Ability</t>
  </si>
  <si>
    <t>Journal Entries</t>
  </si>
  <si>
    <t>Reporting and On-line Inquiry</t>
  </si>
  <si>
    <t>System allows multiple fiscal years to be open and have transactions (including payables) processed against them simultaneously including the ability to have related reversing entries automatically post to new year (i.e. AP, inter-fund journals, accruals, etc.).</t>
  </si>
  <si>
    <t>Support for all converted data to retain old chart of accounts numbering in a unused description field.</t>
  </si>
  <si>
    <t>Self balancing set of accounts for each fund including assets, liabilities, fund balance, budgetary accounting, expenditures and revenues including the ability to automatically close to fund balance to open the new year.</t>
  </si>
  <si>
    <t>Capture, track, and report non-dollar statistical performance such as labor hours, units processed, etc., based on account code.</t>
  </si>
  <si>
    <t>Journal entry functionality to provide assistance in performing allocations, by a percentage or based on a separate allocation table.</t>
  </si>
  <si>
    <t>Authorized override of transaction validation rules.</t>
  </si>
  <si>
    <t>Security has individual- or position-levels of authorization (e.g., view vs. edit).</t>
  </si>
  <si>
    <t>Individual / batch approval of posting transactions.</t>
  </si>
  <si>
    <t>Restriction from posting transactions to inactivated accounts.</t>
  </si>
  <si>
    <t>Applcation all established validation rules during the data entry process (e.g., transaction creates a negative cash balance, transaction does not balance), giving the user a warning but allowing them to save the transaction – for further review and edit / approval.</t>
  </si>
  <si>
    <t>Authorized user optional overrides to any transactions that do not meet validation edit rules.</t>
  </si>
  <si>
    <t>Dashboard tools to define / report on key metrics of financial information, specific to the various department heads.</t>
  </si>
  <si>
    <t>Certifications and Licenses</t>
  </si>
  <si>
    <t>Compliance Tracking and Reporting</t>
  </si>
  <si>
    <t>Workflow Support</t>
  </si>
  <si>
    <t>Payroll and personnel functions from a single database with automatic update of information in both systems from a single transaction.</t>
  </si>
  <si>
    <t>Position Control functionality</t>
  </si>
  <si>
    <t>Budgeting and Time Keeping Module integration</t>
  </si>
  <si>
    <t xml:space="preserve">Support for a position requisition process </t>
  </si>
  <si>
    <t>Incorporation of the budget checking process as part of position requisition process.</t>
  </si>
  <si>
    <t>Position request integration with Budget module for development of personnel budget</t>
  </si>
  <si>
    <t>Position requisition integration with the Payroll and Human Resources functions to create a position, upon approval of the requisition</t>
  </si>
  <si>
    <t>Position requisitions / openings integration with Applicant Tracking function</t>
  </si>
  <si>
    <t>Recruiting and applicant tracking module.</t>
  </si>
  <si>
    <t>Integrated onboarding process with HR, Payroll, and Time modules.</t>
  </si>
  <si>
    <t>Internal and external job announcements</t>
  </si>
  <si>
    <t>Applicant tracking module</t>
  </si>
  <si>
    <t>Tracking of supplemental applicant data such as test scores, writing samples, reference checks.</t>
  </si>
  <si>
    <t>Track, analyze and report on key hiring metrics.</t>
  </si>
  <si>
    <t>Current status and chronological history of all employees and allow comprehensive searching/sorting/reporting as needed.</t>
  </si>
  <si>
    <t>Tracking of employee assigned assets (cell phones, laptops, etc.)</t>
  </si>
  <si>
    <t>Employee and Manager Self-Service Feature</t>
  </si>
  <si>
    <t>Benefits Module that is integrated with HR and Payroll Modules.</t>
  </si>
  <si>
    <t>Support for active open enrollment process</t>
  </si>
  <si>
    <t>Support for multiple open enrollment processes (e.g. Open Enrollment that coincides with Fiscal Year and Open Enrollment that coincides with Calendar Year).</t>
  </si>
  <si>
    <t>Generate reports showing dependents who will become ineligible for benefits in the near future.</t>
  </si>
  <si>
    <t>Support for Benefit Carrier Feeds</t>
  </si>
  <si>
    <t>Support the administration of multiple deferred compensation plans.</t>
  </si>
  <si>
    <t>Tracking and calculation of multiple accrual types</t>
  </si>
  <si>
    <t>Track Employee Training Data</t>
  </si>
  <si>
    <t>Support Training Administration Functions</t>
  </si>
  <si>
    <t>Track employee training plans</t>
  </si>
  <si>
    <t>Link employee training plans to performance management information</t>
  </si>
  <si>
    <t>Support a tuition reimbursement policy</t>
  </si>
  <si>
    <t>Monitor yearly training requirements as needed to keep professional licenses.</t>
  </si>
  <si>
    <t>Track licensure and certification requirements.</t>
  </si>
  <si>
    <t>Track other certifications per employee (e.g. NIMS) and their expirations</t>
  </si>
  <si>
    <t>Flag or report on licenses with upcoming expiration dates.</t>
  </si>
  <si>
    <t>Mail Merge</t>
  </si>
  <si>
    <t>Grievance information retention.</t>
  </si>
  <si>
    <t>Track grievances by department, employee and type / class</t>
  </si>
  <si>
    <t>Online performance evaluations - flexible tool with multiple formats.</t>
  </si>
  <si>
    <t>Tools to report on or identify departments with potential performance problems.</t>
  </si>
  <si>
    <t>Track exit activities, including return of material assignments, exit interview results, etc.</t>
  </si>
  <si>
    <t>Maintain career Development data</t>
  </si>
  <si>
    <t>Create career Profiles.</t>
  </si>
  <si>
    <t>Late Charges/Interest/Penalty</t>
  </si>
  <si>
    <t>Ability for the system to be configured to allow decentralized entry, work flow to central authorized users for review of any and all remotely entered information for accuracy before final posting to the General Ledger and Accounts Receivable (e.g., account write-offs, waiving fees).</t>
  </si>
  <si>
    <t>Customer number ranges or Customer number formats associated to a receivable type or user.</t>
  </si>
  <si>
    <t>System to generated customer ID numbers or for user to assign them.</t>
  </si>
  <si>
    <t>Accept overpayments and store a credit balance in the appropriate account/customer record.</t>
  </si>
  <si>
    <t>Support eGovernment customer self-service function, whereby each customer has the ability to access customer account level information, including viewing their invoices, payments, a statement, etc.</t>
  </si>
  <si>
    <t>Support for recurring billing functions allowing the user to establish effective date, minimum amount, and frequency of recurring billing.</t>
  </si>
  <si>
    <t>Users elected options for the "remit to" address on the invoice from a list of centrally approved/managed addresses.</t>
  </si>
  <si>
    <t>Department specific bill types for various charges.</t>
  </si>
  <si>
    <t>Bill types with rate tables and schedules for each with the ability for authorized users to change these default rates on invoices.</t>
  </si>
  <si>
    <t>Support for various bill calculation methods (flat rate, unit charge, discounts, etc.).</t>
  </si>
  <si>
    <t>Support for installment payment schedules and take partial payments.</t>
  </si>
  <si>
    <t>Support for barcode invoices and have receipting scanners identify the customer account/invoice for applying payments.</t>
  </si>
  <si>
    <t>Real-time posting of invoices.</t>
  </si>
  <si>
    <t>Real-time posting of credit memos.</t>
  </si>
  <si>
    <t>Invoice delivery via email, printing, and mailing.</t>
  </si>
  <si>
    <t>COBRA payment reconciliation made through account receivable with eligibility records in HR.</t>
  </si>
  <si>
    <t>Automatic interest and penalty calculations on a delinquent bill based on bill type with user defined rules (e.g. billing date, first day of month, etc.).</t>
  </si>
  <si>
    <t>Customer statement generation for all bill types being billed to same customer.</t>
  </si>
  <si>
    <t>Late notice statement processing with "configurable" language based on the aging results.</t>
  </si>
  <si>
    <t>Employee Setup and Maintenance</t>
  </si>
  <si>
    <t>Garnishments</t>
  </si>
  <si>
    <t>W-2's</t>
  </si>
  <si>
    <t>Self-Service</t>
  </si>
  <si>
    <t>Project / Grant Setup</t>
  </si>
  <si>
    <t>Project / Grant Close out</t>
  </si>
  <si>
    <t>Ability to associate a grant / project number with the transaction, for all source transactions (including: requisitions, purchase orders, vouchers, invoices, contracts, cash receipts, general ledger transactions) to or from other modules within the system using the proper chart of account codes.</t>
  </si>
  <si>
    <t>Primary Vendor Module Name Here</t>
  </si>
  <si>
    <t>Document Imports</t>
  </si>
  <si>
    <t>Access restrictions to Payroll/Personnel system to provide secure inquiry.</t>
  </si>
  <si>
    <t>Supplemental payroll processing to support year-end processing schedules.</t>
  </si>
  <si>
    <t>Payment history record for each payment and/or adjustment that the system generates that contains sufficient information to recreate all of the conditions and factors involved in the generation of the payment or adjustment.</t>
  </si>
  <si>
    <t>Adjustment to all accumulated totals that are affected by an adjustment (e.g., FICA-subject wages, taxes, and retirement).</t>
  </si>
  <si>
    <t>Retain salary information for terminated employees for a user-defined time interval.</t>
  </si>
  <si>
    <t>Reconcile COBRA payments made through accounts receivable with eligibility records in HR.</t>
  </si>
  <si>
    <t>System provides safeguards against using duplicate Social Security Numbers.</t>
  </si>
  <si>
    <t>Pre-tax, after-tax, and fringe deductions</t>
  </si>
  <si>
    <t>Future date deductions</t>
  </si>
  <si>
    <t>Deductions in arrears</t>
  </si>
  <si>
    <t>Multiple to-date amounts by deduction</t>
  </si>
  <si>
    <t>Track balance, limit/goal information by deduction</t>
  </si>
  <si>
    <t>Identify a withholding frequency by deduction</t>
  </si>
  <si>
    <t>User defined deduction priorities - user can change priority for all employees or for individual employees.</t>
  </si>
  <si>
    <t>Generate automatic G/L journal entry for all deductions each pay period.</t>
  </si>
  <si>
    <t>Unlimited number of user-defined deductions.</t>
  </si>
  <si>
    <t>Garnishment processing for third-parties, child support, bankruptcy, federal levy.</t>
  </si>
  <si>
    <t>Various computational methods for each garnishment type, such as determining an employee' s disposable income by garnishment type</t>
  </si>
  <si>
    <t>Calculate court-ordered medical insurance premiums as garnishment when computing disposable income.</t>
  </si>
  <si>
    <t>Record and Report multiple types of to-date information for any earnings type</t>
  </si>
  <si>
    <t>Support regular and supplemental taxation by earnings type</t>
  </si>
  <si>
    <t>Calculate taxable wages for fringe benefit calculations.</t>
  </si>
  <si>
    <t>Calculate overtime based on FLSA rules.</t>
  </si>
  <si>
    <t>Support multiple shift differentials.</t>
  </si>
  <si>
    <t>Support the management of comp time.</t>
  </si>
  <si>
    <t>Automatically calculate and generate retroactive pay.</t>
  </si>
  <si>
    <t>Process employee expense reimbursements</t>
  </si>
  <si>
    <t>Computer-generated payroll checks.</t>
  </si>
  <si>
    <t>Automatically advance to next paycheck to continue stub printing.</t>
  </si>
  <si>
    <t>Special payroll runs at the same time as a normal payroll run.</t>
  </si>
  <si>
    <t>Supplemental payrolls that update the year-to-date balances (gross, net, taxes, deductions, etc.) without producing paychecks.</t>
  </si>
  <si>
    <t>Check stub has all relevant detailed information regarding the employee, leave balances, earnings, and deductions, including annual accumulators</t>
  </si>
  <si>
    <t>File creation for direct deposit in ACH format</t>
  </si>
  <si>
    <t>End user formatability of the bank file when changes are requested from the bank</t>
  </si>
  <si>
    <t>Direct Deposit with multiple financial institutions designated per employee.</t>
  </si>
  <si>
    <t>Provide and update tables for the following tax categories:</t>
  </si>
  <si>
    <t>Pay taxes to government agencies via EFT</t>
  </si>
  <si>
    <t>Pay taxes to government agencies via check</t>
  </si>
  <si>
    <t>Ability to track voided checks in check history records.</t>
  </si>
  <si>
    <t>Automatic updates the General Ledger accounts at the time of normal payroll and special payrolls and other one time pays</t>
  </si>
  <si>
    <t>Generate a transmittable electronic file for W-2s and 1099s</t>
  </si>
  <si>
    <t>Generation of 1099 reports and forms</t>
  </si>
  <si>
    <t>On-line viewing of pay stubs and W-2 forms</t>
  </si>
  <si>
    <t>Employees enabled to view their uniform balances online</t>
  </si>
  <si>
    <t>Project/grant master file creation, including:</t>
  </si>
  <si>
    <t>Inclusion of revenue amounts and funding sources in project/grant master file.  Funding is identified as:</t>
  </si>
  <si>
    <t>Accurate accounting for multiple revenue sources for a project.</t>
  </si>
  <si>
    <t>Fund designations as multi-year or annually appropriated with separate closing procedures.</t>
  </si>
  <si>
    <t>Grant to Contract associations to track the "Grant End Date" and prevent expenditures after end of the grant.</t>
  </si>
  <si>
    <t>Creation and tracking of grant applications that have been submitted.</t>
  </si>
  <si>
    <t>Grant application/request tracking and next steps.</t>
  </si>
  <si>
    <t>Reporting on contract / request for legislation status for pending projects prior to award.</t>
  </si>
  <si>
    <t>Grant award tracking.</t>
  </si>
  <si>
    <t>Automatic carry over projects between fiscal years, unless tagged as closed.</t>
  </si>
  <si>
    <t>Forecasting hours/fees required to complete projects based on remaining activities from project budget.</t>
  </si>
  <si>
    <t>Time-phased budgeting for a project, including multi-year projects.</t>
  </si>
  <si>
    <t xml:space="preserve">Entry and provisioning support of project cost estimates prior to approval of the project budget. </t>
  </si>
  <si>
    <t>Drill down capabilities on budgets, cost estimates, actual.</t>
  </si>
  <si>
    <t>Appropriations history for each project.</t>
  </si>
  <si>
    <t>Grant / project number association with a financial transaction even after it has posted.</t>
  </si>
  <si>
    <t>Grant expenditure tracking on a particular grant activity to monitor such that it does not reach the maximum amount.</t>
  </si>
  <si>
    <t>Automated error generation if  a project / grant number is missing, on transactions that contain a fund designated as requiring a project / grant.</t>
  </si>
  <si>
    <t>Work flow support for items pending review or approval - e.g., purchase orders awaiting approval or contracts awaiting board authorization.</t>
  </si>
  <si>
    <t>Integration of the solicitations, donations and contributions system to the receipting system allowing a user to code the receipt to the appropriate department / org.</t>
  </si>
  <si>
    <t>On-line maintenance of a contractor master file, including contract (e.g., contract, grant, project, job) dollar amount and duration.</t>
  </si>
  <si>
    <t>Cost transfers between and across projects and tasks.</t>
  </si>
  <si>
    <t>Variance calculations from budget provided in scheduled reports.</t>
  </si>
  <si>
    <t>Compute unencumbered balance and unexpended balance by fund using total project estimate.</t>
  </si>
  <si>
    <t>Direct expensing to multiple funding sources with the ability to track to a single project.</t>
  </si>
  <si>
    <t>Real-time project cost data with drill down capabilities for all project module fields.</t>
  </si>
  <si>
    <t>Automatic notification of cost overruns with the capability to disengage notification with proper authorization.</t>
  </si>
  <si>
    <t>Support the for the following allocation methodologies via a user-defined location (using the approved chart of accounts):</t>
  </si>
  <si>
    <t>System generated allocations that are offsetting entries that automatically use coding maintained by authorized users in an allocation table.</t>
  </si>
  <si>
    <t>Automatic generation of multiple journal entries from a single journal entry by using an allocation table.</t>
  </si>
  <si>
    <t>Automatic offsetting entries for single-sided journal entries using the allocation table.</t>
  </si>
  <si>
    <t xml:space="preserve">Automatic assignment of vendors ID numbers with authorized override ability. </t>
  </si>
  <si>
    <t>Vendor Performance tracking based upon receiving data and custom comment fields.</t>
  </si>
  <si>
    <t>Ability to combine multiple vendor records - and maintain the history.</t>
  </si>
  <si>
    <t>Requisition status reports.</t>
  </si>
  <si>
    <t>System automatically assigns a purchase order number beginning with a "B" to easily distinguish from blanket and standard purchase orders.</t>
  </si>
  <si>
    <t>Ability to support online purchasing component by a content management based solution whereby the TPA can edit content and language without the need for IT or vendor assistance.</t>
  </si>
  <si>
    <t>Support for three-way matching of documents [(PO, Packing Slip &amp; Invoice) or (PO, Employee confirmation of receipt, and invoice)</t>
  </si>
  <si>
    <t>Ability to separate Receiving user from Purchasing user.</t>
  </si>
  <si>
    <t>Ability to customize timesheet time categories for staff charging</t>
  </si>
  <si>
    <t>Ability to electronically sign time sheets by staff member and supervisor.</t>
  </si>
  <si>
    <t>Ability to export time sheets to pdf format with space for staff member and supervisor electronic signatures.</t>
  </si>
  <si>
    <t>Ability to support all file types, with no restrictions.</t>
  </si>
  <si>
    <t>Ability to accommodate an unlimited number of indices per file/image.</t>
  </si>
  <si>
    <t>Single sign on support with any third-party products proposed.</t>
  </si>
  <si>
    <t>User capability to lookup account numbers.</t>
  </si>
  <si>
    <t>Payment amount exceeding available budget category balance.</t>
  </si>
  <si>
    <t>Unit price exceeding purchase order / contractual amount.</t>
  </si>
  <si>
    <t>Total Compliance for All Modules</t>
  </si>
  <si>
    <t>%</t>
  </si>
  <si>
    <t>(See column AB)</t>
  </si>
  <si>
    <t>Errors in response?</t>
  </si>
  <si>
    <t>Max</t>
  </si>
  <si>
    <t>Total:</t>
  </si>
  <si>
    <t>Availability by Type</t>
  </si>
  <si>
    <t>Comments</t>
  </si>
  <si>
    <t>Total</t>
  </si>
  <si>
    <t xml:space="preserve">Overall Compliance: </t>
  </si>
  <si>
    <t>Response</t>
  </si>
  <si>
    <t>Percent of Total Potential Points Awarded Based on Vendor Availability Response</t>
  </si>
  <si>
    <t>Total Potential Points Based on Specification Priority</t>
  </si>
  <si>
    <t xml:space="preserve">Weighted Average for Offered Modules: </t>
  </si>
  <si>
    <t>Isnum-Weight</t>
  </si>
  <si>
    <t>Isnum-Ave</t>
  </si>
  <si>
    <t>Average</t>
  </si>
  <si>
    <t>Primary Product</t>
  </si>
  <si>
    <t>Weighting</t>
  </si>
  <si>
    <t>Compliance</t>
  </si>
  <si>
    <t>Module</t>
  </si>
  <si>
    <t>Section</t>
  </si>
  <si>
    <t>Software Specification Compliance Summary</t>
  </si>
  <si>
    <t>DO NOT EDIT</t>
  </si>
  <si>
    <t>Calculation Columns</t>
  </si>
  <si>
    <t>Presentation Columns</t>
  </si>
  <si>
    <t>Error Check Columns</t>
  </si>
  <si>
    <t>Agency Name</t>
  </si>
  <si>
    <t>RFP Name</t>
  </si>
  <si>
    <t>Submittal Due Date</t>
  </si>
  <si>
    <t>Selection Method</t>
  </si>
  <si>
    <t>Committee</t>
  </si>
  <si>
    <t>Submittal Date</t>
  </si>
  <si>
    <t>Agency Contact</t>
  </si>
  <si>
    <t>Count:</t>
  </si>
  <si>
    <t>(note: if errors exist look through column AB to identify)</t>
  </si>
  <si>
    <t># of Errors:</t>
  </si>
  <si>
    <t>Direct Deposit</t>
  </si>
  <si>
    <t>Project / Grant Ledgers</t>
  </si>
  <si>
    <t>Vacation/Sick/Other Leave</t>
  </si>
  <si>
    <t>Proposing Vendor Name</t>
  </si>
  <si>
    <t>Availability Descriptions</t>
  </si>
  <si>
    <t>Instructions for completion:</t>
  </si>
  <si>
    <t xml:space="preserve">Availability - Definitions, Prioritization, and Weighting </t>
  </si>
  <si>
    <t>RFP Update Manager</t>
  </si>
  <si>
    <t>Complete</t>
  </si>
  <si>
    <t>RFP PROJECT MANAGER</t>
  </si>
  <si>
    <t>Update Basic RFP Info</t>
  </si>
  <si>
    <t>Confirm Code and Conditional Formatting</t>
  </si>
  <si>
    <t xml:space="preserve"> Enter RFP Modules &amp; Copy Objective/Specs</t>
  </si>
  <si>
    <t>QA Module Specs</t>
  </si>
  <si>
    <t>Protect Workbook and Save as XLSX</t>
  </si>
  <si>
    <t>Print Reports to PDF</t>
  </si>
  <si>
    <t>Copy RFP Proposal Data to Evaluation Center</t>
  </si>
  <si>
    <t>Publish RFP</t>
  </si>
  <si>
    <t>Verify Summary Sheet Functionality</t>
  </si>
  <si>
    <t>Verify sheet formatting properties</t>
  </si>
  <si>
    <t>Not Started</t>
  </si>
  <si>
    <t>Staff Notes</t>
  </si>
  <si>
    <t>Perform Spell Check</t>
  </si>
  <si>
    <t>Hide unused modules in overall table of Summary Tab</t>
  </si>
  <si>
    <t>Set page breaks in Summary Tab</t>
  </si>
  <si>
    <t>Print Preview all sheets and perform final QA</t>
  </si>
  <si>
    <t>Enter test responses for each module.  Confirm logic.</t>
  </si>
  <si>
    <t>Final QA and Sign-off</t>
  </si>
  <si>
    <t>Update Proposal Information:</t>
  </si>
  <si>
    <t>Proposal Information</t>
  </si>
  <si>
    <t>Review and Resolve Errors in Vendor Response:</t>
  </si>
  <si>
    <t>Errors in Vendor Response?</t>
  </si>
  <si>
    <t>Print Summary Tab</t>
  </si>
  <si>
    <t>Lock Worksheets</t>
  </si>
  <si>
    <t>Sfeliciano</t>
  </si>
  <si>
    <t>Date Published</t>
  </si>
  <si>
    <t>UNLOCKED &amp; UNSECURED</t>
  </si>
  <si>
    <t>LOCKED &amp; UNSECURED</t>
  </si>
  <si>
    <t>Default the General Ledger expense account in the vendor's record, with Ability to edit this account when entering the invoice within the Accounts Payable and/or Purchase Order module</t>
  </si>
  <si>
    <t>System check for and prohibited entry of duplicate invoices for a vendor, with authority based override ability.</t>
  </si>
  <si>
    <t>Ability to designate "separate check" on an invoice transaction.</t>
  </si>
  <si>
    <t>4.17</t>
  </si>
  <si>
    <t>4.18</t>
  </si>
  <si>
    <t>Receiving date prior to requisition date.</t>
  </si>
  <si>
    <t>Quantity received exceeding quantity ordered.</t>
  </si>
  <si>
    <t>Future capability to be generally available within 1 year of the proposal response.</t>
  </si>
  <si>
    <t>Automatic assignment of vendor numbers manual override capability (must prevent duplicate vendor numbers from being used).</t>
  </si>
  <si>
    <t>System provides standard functionality to configure notifications to various users (e.g. Risk Manager) upon surplusing of assets, inventory or expensed consumable items.</t>
  </si>
  <si>
    <t xml:space="preserve">User customizable forms without the need for Vendor assistance.  Customized forms will be able to be incorporated into future vendor releases. </t>
  </si>
  <si>
    <t>Personnel Administration</t>
  </si>
  <si>
    <t>Integration of Payroll, Self-Service, and Time and Attendance Systems for tracking of accrual balances.</t>
  </si>
  <si>
    <t>Wellness program support (e.g. health fairs, flu shots, blood drives, lunch &amp; learns, etc.) administered by the organization and their related meetings / activities</t>
  </si>
  <si>
    <t>Payroll and personnel functions operable from a single database with automatic update of information in both systems from a single transaction.</t>
  </si>
  <si>
    <t>Employees enabled to view their leave balances online</t>
  </si>
  <si>
    <t xml:space="preserve">Automatic generation of a budget appropriation for grants based upon a set of user defined rules (like grant request information). </t>
  </si>
  <si>
    <t>Fund restrictions in the solicitations, donations and contributions system .</t>
  </si>
  <si>
    <t>Ability to allow authorized approvers to override either user specified or system-generated vendors and prices.  Requisitions are notified or have access to changes made to the requisition.</t>
  </si>
  <si>
    <t>All files must be easily viewable in the system by users, real-time, without need for synchronization to the server.</t>
  </si>
  <si>
    <t>Ability to use customized field(s) during invoice entry that can be used for inclusion/exclusion from custom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</si>
</sst>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rgb="FFFFFF00"/>
      <name val="Calibri"/>
      <family val="2"/>
      <scheme val="minor"/>
    </font>
    <font>
      <b/>
      <sz val="12"/>
      <name val="Calibri"/>
      <family val="2"/>
      <scheme val="minor"/>
    </font>
    <font>
      <b/>
      <sz val="14"/>
      <color theme="0"/>
      <name val="Calibri"/>
      <family val="2"/>
      <scheme val="minor"/>
    </font>
    <font>
      <sz val="9"/>
      <color indexed="81"/>
      <name val="Tahoma"/>
      <family val="2"/>
    </font>
    <font>
      <b/>
      <sz val="9"/>
      <color indexed="81"/>
      <name val="Tahoma"/>
      <family val="2"/>
    </font>
    <font>
      <sz val="11"/>
      <color theme="1"/>
      <name val="Trebuchet MS"/>
      <family val="2"/>
    </font>
    <font>
      <b/>
      <sz val="14"/>
      <color theme="0"/>
      <name val="Trebuchet MS"/>
      <family val="2"/>
    </font>
    <font>
      <sz val="14"/>
      <color theme="0"/>
      <name val="Trebuchet MS"/>
      <family val="2"/>
    </font>
    <font>
      <sz val="16"/>
      <color theme="0"/>
      <name val="Trebuchet MS"/>
      <family val="2"/>
    </font>
    <font>
      <b/>
      <sz val="12"/>
      <name val="Trebuchet MS"/>
      <family val="2"/>
    </font>
    <font>
      <b/>
      <i/>
      <sz val="11"/>
      <color theme="0"/>
      <name val="Calibri"/>
      <family val="2"/>
      <scheme val="minor"/>
    </font>
    <font>
      <i/>
      <sz val="11"/>
      <color theme="1"/>
      <name val="Calibri"/>
      <family val="2"/>
      <scheme val="minor"/>
    </font>
    <font>
      <sz val="11"/>
      <color theme="0" tint="-0.34998626667073579"/>
      <name val="Calibri"/>
      <family val="2"/>
      <scheme val="minor"/>
    </font>
    <font>
      <i/>
      <sz val="11"/>
      <color theme="0"/>
      <name val="Calibri"/>
      <family val="2"/>
      <scheme val="minor"/>
    </font>
    <font>
      <b/>
      <sz val="11"/>
      <color theme="0" tint="-0.34998626667073579"/>
      <name val="Calibri"/>
      <family val="2"/>
      <scheme val="minor"/>
    </font>
    <font>
      <sz val="10"/>
      <color theme="1"/>
      <name val="Calibri"/>
      <family val="2"/>
      <scheme val="minor"/>
    </font>
    <font>
      <sz val="10"/>
      <name val="Calibri"/>
      <family val="2"/>
      <scheme val="minor"/>
    </font>
    <font>
      <b/>
      <u/>
      <sz val="11"/>
      <color theme="0" tint="-0.34998626667073579"/>
      <name val="Calibri"/>
      <family val="2"/>
      <scheme val="minor"/>
    </font>
    <font>
      <sz val="11"/>
      <color theme="0" tint="-0.249977111117893"/>
      <name val="Calibri"/>
      <family val="2"/>
      <scheme val="minor"/>
    </font>
    <font>
      <b/>
      <i/>
      <sz val="11"/>
      <color theme="1"/>
      <name val="Calibri"/>
      <family val="2"/>
      <scheme val="minor"/>
    </font>
    <font>
      <sz val="14"/>
      <color rgb="FF6C6D70"/>
      <name val="Trebuchet MS"/>
      <family val="2"/>
    </font>
    <font>
      <sz val="11"/>
      <color rgb="FF6C6D70"/>
      <name val="Calibri"/>
      <family val="2"/>
      <scheme val="minor"/>
    </font>
    <font>
      <sz val="20"/>
      <color theme="1"/>
      <name val="Trebuchet MS"/>
      <family val="2"/>
    </font>
    <font>
      <sz val="11"/>
      <color theme="0"/>
      <name val="Trebuchet MS"/>
      <family val="2"/>
    </font>
    <font>
      <sz val="16"/>
      <color rgb="FF6C6D70"/>
      <name val="Trebuchet MS"/>
      <family val="2"/>
    </font>
    <font>
      <b/>
      <sz val="16"/>
      <color indexed="81"/>
      <name val="Trebuchet MS"/>
      <family val="2"/>
    </font>
    <font>
      <b/>
      <sz val="12"/>
      <color theme="0"/>
      <name val="Calibri"/>
      <family val="2"/>
      <scheme val="minor"/>
    </font>
    <font>
      <sz val="11"/>
      <color rgb="FFFFFF00"/>
      <name val="Calibri"/>
      <family val="2"/>
      <scheme val="minor"/>
    </font>
    <font>
      <b/>
      <sz val="12"/>
      <color rgb="FFFF0000"/>
      <name val="Calibri"/>
      <family val="2"/>
      <scheme val="minor"/>
    </font>
    <font>
      <b/>
      <sz val="20"/>
      <color theme="0"/>
      <name val="Calibri"/>
      <family val="2"/>
      <scheme val="minor"/>
    </font>
    <font>
      <b/>
      <sz val="18"/>
      <color theme="0"/>
      <name val="Calibri"/>
      <family val="2"/>
      <scheme val="minor"/>
    </font>
    <font>
      <sz val="11"/>
      <name val="Trebuchet MS"/>
      <family val="2"/>
    </font>
    <font>
      <b/>
      <sz val="14"/>
      <name val="Trebuchet MS"/>
      <family val="2"/>
    </font>
    <font>
      <sz val="9"/>
      <color theme="1"/>
      <name val="Trebuchet MS"/>
      <family val="2"/>
    </font>
    <font>
      <sz val="20"/>
      <color theme="0"/>
      <name val="Trebuchet MS"/>
      <family val="2"/>
    </font>
    <font>
      <sz val="16"/>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807F83"/>
        <bgColor indexed="64"/>
      </patternFill>
    </fill>
    <fill>
      <patternFill patternType="solid">
        <fgColor rgb="FF56A0D3"/>
        <bgColor indexed="64"/>
      </patternFill>
    </fill>
    <fill>
      <patternFill patternType="solid">
        <fgColor rgb="FF00539B"/>
        <bgColor indexed="64"/>
      </patternFill>
    </fill>
    <fill>
      <patternFill patternType="solid">
        <fgColor rgb="FFFFFF00"/>
        <bgColor indexed="64"/>
      </patternFill>
    </fill>
    <fill>
      <patternFill patternType="solid">
        <fgColor rgb="FFBF311A"/>
        <bgColor indexed="64"/>
      </patternFill>
    </fill>
    <fill>
      <patternFill patternType="solid">
        <fgColor theme="0" tint="-0.34998626667073579"/>
        <bgColor indexed="64"/>
      </patternFill>
    </fill>
    <fill>
      <patternFill patternType="solid">
        <fgColor rgb="FF1C75BB"/>
        <bgColor indexed="64"/>
      </patternFill>
    </fill>
    <fill>
      <patternFill patternType="solid">
        <fgColor rgb="FFF54D5A"/>
        <bgColor indexed="64"/>
      </patternFill>
    </fill>
    <fill>
      <patternFill patternType="solid">
        <fgColor rgb="FF02E16C"/>
        <bgColor indexed="64"/>
      </patternFill>
    </fill>
    <fill>
      <patternFill patternType="solid">
        <fgColor rgb="FF6C6D7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21A4FF"/>
        <bgColor indexed="64"/>
      </patternFill>
    </fill>
    <fill>
      <patternFill patternType="solid">
        <fgColor rgb="FFFEE599"/>
        <bgColor indexed="64"/>
      </patternFill>
    </fill>
    <fill>
      <patternFill patternType="solid">
        <fgColor rgb="FFD9D9D9"/>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theme="0"/>
      </left>
      <right/>
      <top/>
      <bottom/>
      <diagonal/>
    </border>
    <border>
      <left/>
      <right/>
      <top/>
      <bottom style="medium">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medium">
        <color theme="0"/>
      </left>
      <right style="medium">
        <color theme="0"/>
      </right>
      <top style="medium">
        <color theme="0"/>
      </top>
      <bottom/>
      <diagonal/>
    </border>
    <border>
      <left/>
      <right/>
      <top/>
      <bottom style="medium">
        <color rgb="FF00539B"/>
      </bottom>
      <diagonal/>
    </border>
    <border>
      <left style="medium">
        <color rgb="FF00539B"/>
      </left>
      <right/>
      <top/>
      <bottom style="medium">
        <color rgb="FF00539B"/>
      </bottom>
      <diagonal/>
    </border>
    <border>
      <left/>
      <right style="medium">
        <color rgb="FF00539B"/>
      </right>
      <top/>
      <bottom/>
      <diagonal/>
    </border>
    <border>
      <left style="medium">
        <color theme="0"/>
      </left>
      <right/>
      <top style="medium">
        <color theme="0"/>
      </top>
      <bottom style="medium">
        <color theme="0"/>
      </bottom>
      <diagonal/>
    </border>
    <border>
      <left/>
      <right/>
      <top/>
      <bottom style="medium">
        <color theme="0"/>
      </bottom>
      <diagonal/>
    </border>
    <border>
      <left style="thin">
        <color theme="0"/>
      </left>
      <right/>
      <top/>
      <bottom style="medium">
        <color theme="0"/>
      </bottom>
      <diagonal/>
    </border>
    <border>
      <left/>
      <right/>
      <top style="medium">
        <color theme="0"/>
      </top>
      <bottom/>
      <diagonal/>
    </border>
    <border>
      <left style="thin">
        <color theme="0"/>
      </left>
      <right/>
      <top style="medium">
        <color theme="0"/>
      </top>
      <bottom/>
      <diagonal/>
    </border>
    <border>
      <left style="thin">
        <color theme="0"/>
      </left>
      <right style="medium">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diagonal/>
    </border>
    <border>
      <left style="medium">
        <color rgb="FF00539B"/>
      </left>
      <right/>
      <top/>
      <bottom/>
      <diagonal/>
    </border>
    <border>
      <left/>
      <right style="medium">
        <color rgb="FF00539B"/>
      </right>
      <top style="medium">
        <color rgb="FF00539B"/>
      </top>
      <bottom/>
      <diagonal/>
    </border>
    <border>
      <left/>
      <right/>
      <top style="medium">
        <color rgb="FF00539B"/>
      </top>
      <bottom/>
      <diagonal/>
    </border>
    <border>
      <left style="medium">
        <color rgb="FF00539B"/>
      </left>
      <right/>
      <top style="medium">
        <color rgb="FF00539B"/>
      </top>
      <bottom/>
      <diagonal/>
    </border>
    <border>
      <left/>
      <right/>
      <top style="medium">
        <color rgb="FF00539B"/>
      </top>
      <bottom style="medium">
        <color rgb="FF00539B"/>
      </bottom>
      <diagonal/>
    </border>
    <border>
      <left/>
      <right style="medium">
        <color rgb="FF00539B"/>
      </right>
      <top/>
      <bottom style="medium">
        <color rgb="FF00539B"/>
      </bottom>
      <diagonal/>
    </border>
    <border>
      <left style="medium">
        <color rgb="FF00539B"/>
      </left>
      <right style="medium">
        <color rgb="FF00539B"/>
      </right>
      <top/>
      <bottom style="medium">
        <color rgb="FF00539B"/>
      </bottom>
      <diagonal/>
    </border>
    <border>
      <left style="medium">
        <color rgb="FF00539B"/>
      </left>
      <right style="medium">
        <color rgb="FF00539B"/>
      </right>
      <top/>
      <bottom/>
      <diagonal/>
    </border>
    <border>
      <left style="medium">
        <color rgb="FF00539B"/>
      </left>
      <right style="medium">
        <color rgb="FF00539B"/>
      </right>
      <top style="medium">
        <color rgb="FF00539B"/>
      </top>
      <bottom/>
      <diagonal/>
    </border>
    <border>
      <left style="thin">
        <color theme="0"/>
      </left>
      <right/>
      <top style="thin">
        <color theme="0"/>
      </top>
      <bottom style="medium">
        <color rgb="FF00539B"/>
      </bottom>
      <diagonal/>
    </border>
    <border>
      <left style="medium">
        <color theme="0"/>
      </left>
      <right/>
      <top style="thin">
        <color theme="0"/>
      </top>
      <bottom style="medium">
        <color rgb="FF00539B"/>
      </bottom>
      <diagonal/>
    </border>
    <border>
      <left style="medium">
        <color theme="0"/>
      </left>
      <right style="medium">
        <color theme="0"/>
      </right>
      <top style="thin">
        <color theme="0"/>
      </top>
      <bottom style="medium">
        <color rgb="FF00539B"/>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theme="0"/>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style="medium">
        <color rgb="FF00539B"/>
      </right>
      <top style="medium">
        <color rgb="FF00539B"/>
      </top>
      <bottom style="thin">
        <color theme="0"/>
      </bottom>
      <diagonal/>
    </border>
    <border>
      <left style="medium">
        <color rgb="FF00539B"/>
      </left>
      <right style="medium">
        <color rgb="FF00539B"/>
      </right>
      <top style="medium">
        <color rgb="FF00539B"/>
      </top>
      <bottom style="thin">
        <color theme="0"/>
      </bottom>
      <diagonal/>
    </border>
    <border>
      <left/>
      <right/>
      <top style="medium">
        <color rgb="FF00539B"/>
      </top>
      <bottom style="thin">
        <color theme="0"/>
      </bottom>
      <diagonal/>
    </border>
    <border>
      <left style="medium">
        <color rgb="FF00539B"/>
      </left>
      <right/>
      <top style="medium">
        <color rgb="FF00539B"/>
      </top>
      <bottom style="thin">
        <color theme="0"/>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top/>
      <bottom/>
      <diagonal/>
    </border>
    <border>
      <left/>
      <right style="thin">
        <color theme="0"/>
      </right>
      <top style="thin">
        <color theme="0"/>
      </top>
      <bottom style="thin">
        <color theme="0"/>
      </bottom>
      <diagonal/>
    </border>
    <border>
      <left style="medium">
        <color rgb="FF1C75BB"/>
      </left>
      <right/>
      <top style="medium">
        <color rgb="FF1C75BB"/>
      </top>
      <bottom style="medium">
        <color rgb="FF00539B"/>
      </bottom>
      <diagonal/>
    </border>
    <border>
      <left/>
      <right/>
      <top style="medium">
        <color rgb="FF1C75BB"/>
      </top>
      <bottom style="medium">
        <color rgb="FF00539B"/>
      </bottom>
      <diagonal/>
    </border>
    <border>
      <left/>
      <right style="medium">
        <color rgb="FF1C75BB"/>
      </right>
      <top style="medium">
        <color rgb="FF1C75BB"/>
      </top>
      <bottom style="medium">
        <color rgb="FF00539B"/>
      </bottom>
      <diagonal/>
    </border>
    <border>
      <left style="medium">
        <color rgb="FF1C75BB"/>
      </left>
      <right/>
      <top style="medium">
        <color rgb="FF00539B"/>
      </top>
      <bottom/>
      <diagonal/>
    </border>
    <border>
      <left/>
      <right style="medium">
        <color rgb="FF1C75BB"/>
      </right>
      <top style="medium">
        <color rgb="FF00539B"/>
      </top>
      <bottom/>
      <diagonal/>
    </border>
    <border>
      <left style="medium">
        <color rgb="FF1C75BB"/>
      </left>
      <right/>
      <top/>
      <bottom style="medium">
        <color rgb="FF00539B"/>
      </bottom>
      <diagonal/>
    </border>
    <border>
      <left/>
      <right style="medium">
        <color rgb="FF1C75BB"/>
      </right>
      <top/>
      <bottom style="medium">
        <color rgb="FF00539B"/>
      </bottom>
      <diagonal/>
    </border>
    <border>
      <left style="medium">
        <color rgb="FF1C75BB"/>
      </left>
      <right/>
      <top style="medium">
        <color rgb="FF00539B"/>
      </top>
      <bottom style="medium">
        <color rgb="FF00539B"/>
      </bottom>
      <diagonal/>
    </border>
    <border>
      <left/>
      <right style="medium">
        <color rgb="FF1C75BB"/>
      </right>
      <top style="medium">
        <color rgb="FF00539B"/>
      </top>
      <bottom style="medium">
        <color rgb="FF00539B"/>
      </bottom>
      <diagonal/>
    </border>
    <border>
      <left style="medium">
        <color rgb="FF1C75BB"/>
      </left>
      <right/>
      <top/>
      <bottom/>
      <diagonal/>
    </border>
    <border>
      <left/>
      <right style="medium">
        <color rgb="FF1C75BB"/>
      </right>
      <top/>
      <bottom/>
      <diagonal/>
    </border>
    <border>
      <left style="medium">
        <color rgb="FF1C75BB"/>
      </left>
      <right style="medium">
        <color rgb="FF00539B"/>
      </right>
      <top style="medium">
        <color rgb="FF00539B"/>
      </top>
      <bottom style="thin">
        <color theme="0"/>
      </bottom>
      <diagonal/>
    </border>
    <border>
      <left/>
      <right style="medium">
        <color rgb="FF1C75BB"/>
      </right>
      <top style="medium">
        <color rgb="FF00539B"/>
      </top>
      <bottom style="thin">
        <color theme="0"/>
      </bottom>
      <diagonal/>
    </border>
    <border>
      <left style="thin">
        <color theme="0"/>
      </left>
      <right style="medium">
        <color rgb="FF1C75BB"/>
      </right>
      <top/>
      <bottom style="thin">
        <color theme="0"/>
      </bottom>
      <diagonal/>
    </border>
    <border>
      <left style="thin">
        <color theme="0"/>
      </left>
      <right style="medium">
        <color rgb="FF1C75BB"/>
      </right>
      <top style="thin">
        <color theme="0"/>
      </top>
      <bottom style="thin">
        <color theme="0"/>
      </bottom>
      <diagonal/>
    </border>
    <border>
      <left style="medium">
        <color rgb="FF1C75BB"/>
      </left>
      <right style="medium">
        <color theme="0"/>
      </right>
      <top style="thin">
        <color theme="0"/>
      </top>
      <bottom style="thin">
        <color theme="0"/>
      </bottom>
      <diagonal/>
    </border>
    <border>
      <left/>
      <right style="medium">
        <color rgb="FF1C75BB"/>
      </right>
      <top style="thin">
        <color theme="0"/>
      </top>
      <bottom style="thin">
        <color theme="0"/>
      </bottom>
      <diagonal/>
    </border>
    <border>
      <left style="medium">
        <color rgb="FF1C75BB"/>
      </left>
      <right style="medium">
        <color theme="0"/>
      </right>
      <top style="thin">
        <color theme="0"/>
      </top>
      <bottom style="medium">
        <color rgb="FF00539B"/>
      </bottom>
      <diagonal/>
    </border>
    <border>
      <left/>
      <right style="medium">
        <color rgb="FF1C75BB"/>
      </right>
      <top style="thin">
        <color theme="0"/>
      </top>
      <bottom style="medium">
        <color rgb="FF00539B"/>
      </bottom>
      <diagonal/>
    </border>
    <border>
      <left style="medium">
        <color rgb="FF1C75BB"/>
      </left>
      <right/>
      <top style="medium">
        <color theme="0"/>
      </top>
      <bottom style="medium">
        <color theme="0"/>
      </bottom>
      <diagonal/>
    </border>
    <border>
      <left/>
      <right style="medium">
        <color rgb="FF1C75BB"/>
      </right>
      <top style="medium">
        <color theme="0"/>
      </top>
      <bottom style="medium">
        <color theme="0"/>
      </bottom>
      <diagonal/>
    </border>
    <border>
      <left/>
      <right style="medium">
        <color rgb="FF1C75BB"/>
      </right>
      <top style="medium">
        <color theme="0"/>
      </top>
      <bottom style="medium">
        <color rgb="FF00539B"/>
      </bottom>
      <diagonal/>
    </border>
    <border>
      <left style="medium">
        <color rgb="FF1C75BB"/>
      </left>
      <right/>
      <top style="medium">
        <color indexed="64"/>
      </top>
      <bottom style="medium">
        <color indexed="64"/>
      </bottom>
      <diagonal/>
    </border>
    <border>
      <left/>
      <right style="medium">
        <color rgb="FF1C75BB"/>
      </right>
      <top style="medium">
        <color indexed="64"/>
      </top>
      <bottom style="medium">
        <color indexed="64"/>
      </bottom>
      <diagonal/>
    </border>
    <border>
      <left/>
      <right style="medium">
        <color rgb="FF1C75BB"/>
      </right>
      <top/>
      <bottom style="medium">
        <color theme="0"/>
      </bottom>
      <diagonal/>
    </border>
    <border>
      <left/>
      <right/>
      <top/>
      <bottom style="medium">
        <color rgb="FF1C75BB"/>
      </bottom>
      <diagonal/>
    </border>
    <border>
      <left/>
      <right style="medium">
        <color rgb="FF1C75BB"/>
      </right>
      <top style="medium">
        <color theme="0"/>
      </top>
      <bottom style="medium">
        <color rgb="FF1C75BB"/>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4" fillId="0" borderId="0" applyFont="0" applyFill="0" applyBorder="0" applyAlignment="0" applyProtection="0"/>
  </cellStyleXfs>
  <cellXfs count="561">
    <xf numFmtId="0" fontId="0" fillId="0" borderId="0" xfId="0"/>
    <xf numFmtId="0" fontId="12" fillId="0" borderId="0" xfId="0" applyFont="1" applyFill="1"/>
    <xf numFmtId="0" fontId="12" fillId="0" borderId="0" xfId="0" applyFont="1" applyFill="1" applyAlignment="1">
      <alignment horizontal="center" vertical="center"/>
    </xf>
    <xf numFmtId="0" fontId="12" fillId="0" borderId="0" xfId="0" applyFont="1" applyFill="1" applyBorder="1"/>
    <xf numFmtId="0" fontId="12" fillId="0" borderId="5" xfId="0" applyFont="1" applyFill="1" applyBorder="1" applyAlignment="1">
      <alignment vertical="center" wrapText="1"/>
    </xf>
    <xf numFmtId="0" fontId="12" fillId="0" borderId="7"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5" xfId="0" applyFont="1" applyFill="1" applyBorder="1" applyAlignment="1">
      <alignment horizontal="left" vertical="center" wrapText="1" indent="2"/>
    </xf>
    <xf numFmtId="0" fontId="12" fillId="0" borderId="1" xfId="0" applyFont="1" applyFill="1" applyBorder="1"/>
    <xf numFmtId="0" fontId="12" fillId="0" borderId="11" xfId="0" applyFont="1" applyFill="1" applyBorder="1"/>
    <xf numFmtId="0" fontId="12" fillId="0" borderId="19" xfId="0" applyFont="1" applyFill="1" applyBorder="1"/>
    <xf numFmtId="0" fontId="13" fillId="0" borderId="23" xfId="0" applyFont="1" applyFill="1" applyBorder="1"/>
    <xf numFmtId="0" fontId="15" fillId="0" borderId="0" xfId="0" applyFont="1" applyFill="1" applyAlignment="1">
      <alignment horizontal="center"/>
    </xf>
    <xf numFmtId="0" fontId="16" fillId="12" borderId="2" xfId="0" applyFont="1" applyFill="1" applyBorder="1" applyAlignment="1">
      <alignment horizontal="center"/>
    </xf>
    <xf numFmtId="0" fontId="14"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xf numFmtId="0" fontId="12" fillId="0" borderId="6" xfId="0" applyFont="1" applyBorder="1"/>
    <xf numFmtId="0" fontId="12" fillId="0" borderId="11" xfId="0" applyFont="1" applyFill="1" applyBorder="1" applyAlignment="1">
      <alignment horizontal="center" vertical="center" wrapText="1"/>
    </xf>
    <xf numFmtId="0" fontId="12" fillId="0" borderId="11" xfId="0" applyFont="1" applyBorder="1"/>
    <xf numFmtId="0" fontId="12" fillId="0" borderId="8" xfId="0" applyFont="1" applyBorder="1"/>
    <xf numFmtId="0" fontId="15" fillId="0" borderId="0" xfId="0" applyFont="1" applyFill="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16" fillId="12" borderId="2" xfId="0" applyFont="1" applyFill="1" applyBorder="1" applyAlignment="1">
      <alignment horizontal="center" vertical="center"/>
    </xf>
    <xf numFmtId="0" fontId="12" fillId="0" borderId="0" xfId="0" applyFont="1" applyFill="1" applyAlignment="1">
      <alignment vertical="center"/>
    </xf>
    <xf numFmtId="0" fontId="14" fillId="13" borderId="16" xfId="0" applyFont="1" applyFill="1" applyBorder="1" applyAlignment="1">
      <alignment horizontal="center"/>
    </xf>
    <xf numFmtId="0" fontId="14" fillId="13" borderId="16"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0" fillId="0" borderId="0" xfId="0" applyFont="1" applyAlignment="1">
      <alignment vertical="top"/>
    </xf>
    <xf numFmtId="0" fontId="0" fillId="4" borderId="0" xfId="0" applyFont="1" applyFill="1" applyAlignment="1">
      <alignment vertical="top"/>
    </xf>
    <xf numFmtId="0" fontId="6" fillId="4" borderId="0" xfId="0" applyFont="1" applyFill="1" applyBorder="1" applyAlignment="1">
      <alignment vertical="top"/>
    </xf>
    <xf numFmtId="0" fontId="6" fillId="4" borderId="0" xfId="0" applyFont="1" applyFill="1" applyBorder="1" applyAlignment="1">
      <alignment horizontal="center" vertical="center"/>
    </xf>
    <xf numFmtId="0" fontId="0" fillId="0" borderId="0" xfId="0" applyFont="1" applyBorder="1" applyAlignment="1">
      <alignment vertical="top"/>
    </xf>
    <xf numFmtId="9" fontId="0" fillId="0" borderId="0" xfId="1" applyFont="1" applyAlignment="1">
      <alignment vertical="top"/>
    </xf>
    <xf numFmtId="0" fontId="0" fillId="4" borderId="0" xfId="0" applyFont="1" applyFill="1" applyBorder="1" applyAlignment="1">
      <alignment vertical="top"/>
    </xf>
    <xf numFmtId="0" fontId="0" fillId="4" borderId="31" xfId="0" applyFont="1" applyFill="1" applyBorder="1" applyAlignment="1">
      <alignment vertical="top"/>
    </xf>
    <xf numFmtId="3" fontId="0" fillId="14" borderId="33" xfId="0" applyNumberFormat="1" applyFont="1" applyFill="1" applyBorder="1" applyAlignment="1">
      <alignment horizontal="center" vertical="center"/>
    </xf>
    <xf numFmtId="3" fontId="0" fillId="14" borderId="34" xfId="0" applyNumberFormat="1" applyFont="1" applyFill="1" applyBorder="1" applyAlignment="1">
      <alignment horizontal="center" vertical="center"/>
    </xf>
    <xf numFmtId="3" fontId="18" fillId="14" borderId="35" xfId="0" applyNumberFormat="1" applyFont="1" applyFill="1" applyBorder="1" applyAlignment="1">
      <alignment horizontal="center" vertical="center"/>
    </xf>
    <xf numFmtId="3" fontId="18" fillId="14" borderId="36" xfId="0" applyNumberFormat="1" applyFont="1" applyFill="1" applyBorder="1" applyAlignment="1">
      <alignment horizontal="center" vertical="center"/>
    </xf>
    <xf numFmtId="3" fontId="18" fillId="14" borderId="37"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4" xfId="0" applyNumberFormat="1" applyFont="1" applyFill="1" applyBorder="1" applyAlignment="1">
      <alignment horizontal="center" vertical="center"/>
    </xf>
    <xf numFmtId="3" fontId="18" fillId="0" borderId="35" xfId="0" applyNumberFormat="1" applyFont="1" applyFill="1" applyBorder="1" applyAlignment="1">
      <alignment horizontal="center" vertical="center"/>
    </xf>
    <xf numFmtId="3" fontId="18" fillId="0" borderId="36" xfId="0" applyNumberFormat="1" applyFont="1" applyFill="1" applyBorder="1" applyAlignment="1">
      <alignment horizontal="center" vertical="center"/>
    </xf>
    <xf numFmtId="3" fontId="18" fillId="0" borderId="37" xfId="0" applyNumberFormat="1" applyFont="1" applyFill="1" applyBorder="1" applyAlignment="1">
      <alignment horizontal="center" vertical="center"/>
    </xf>
    <xf numFmtId="0" fontId="19" fillId="4" borderId="0" xfId="0" applyFont="1" applyFill="1" applyBorder="1" applyAlignment="1">
      <alignment vertical="top"/>
    </xf>
    <xf numFmtId="0" fontId="19" fillId="4" borderId="0" xfId="0" applyFont="1" applyFill="1" applyBorder="1" applyAlignment="1">
      <alignment horizontal="center" vertical="center"/>
    </xf>
    <xf numFmtId="9" fontId="17" fillId="9" borderId="38" xfId="0" applyNumberFormat="1" applyFont="1" applyFill="1" applyBorder="1" applyAlignment="1">
      <alignment horizontal="center" vertical="center"/>
    </xf>
    <xf numFmtId="0" fontId="20" fillId="3" borderId="12" xfId="0" applyFont="1" applyFill="1" applyBorder="1" applyAlignment="1">
      <alignment horizontal="right" vertical="top"/>
    </xf>
    <xf numFmtId="0" fontId="0" fillId="3" borderId="12" xfId="0" applyFont="1" applyFill="1" applyBorder="1" applyAlignment="1">
      <alignment vertical="top"/>
    </xf>
    <xf numFmtId="164" fontId="19" fillId="4" borderId="0" xfId="1" applyNumberFormat="1" applyFont="1" applyFill="1" applyBorder="1" applyAlignment="1">
      <alignment horizontal="center" vertical="center"/>
    </xf>
    <xf numFmtId="0" fontId="21" fillId="4" borderId="0" xfId="0" applyFont="1" applyFill="1" applyBorder="1" applyAlignment="1">
      <alignment horizontal="center" vertical="center"/>
    </xf>
    <xf numFmtId="0" fontId="0" fillId="4" borderId="42" xfId="0" applyFont="1" applyFill="1" applyBorder="1" applyAlignment="1">
      <alignment vertical="top"/>
    </xf>
    <xf numFmtId="0" fontId="2" fillId="4" borderId="35" xfId="0" applyFont="1" applyFill="1" applyBorder="1" applyAlignment="1">
      <alignment vertical="top"/>
    </xf>
    <xf numFmtId="0" fontId="6" fillId="5" borderId="43" xfId="0" applyFont="1" applyFill="1" applyBorder="1" applyAlignment="1">
      <alignment horizontal="center" vertical="top"/>
    </xf>
    <xf numFmtId="0" fontId="0" fillId="5" borderId="44" xfId="0" applyFont="1" applyFill="1" applyBorder="1" applyAlignment="1">
      <alignment horizontal="left" vertical="top"/>
    </xf>
    <xf numFmtId="0" fontId="6" fillId="5" borderId="45" xfId="0" applyFont="1" applyFill="1" applyBorder="1" applyAlignment="1">
      <alignment horizontal="center" vertical="top"/>
    </xf>
    <xf numFmtId="0" fontId="0" fillId="5" borderId="46" xfId="0" applyFont="1" applyFill="1" applyBorder="1" applyAlignment="1">
      <alignment horizontal="left" vertical="top"/>
    </xf>
    <xf numFmtId="9" fontId="17" fillId="9" borderId="47" xfId="0" applyNumberFormat="1" applyFont="1" applyFill="1" applyBorder="1" applyAlignment="1">
      <alignment horizontal="center" vertical="center"/>
    </xf>
    <xf numFmtId="9" fontId="17" fillId="9" borderId="48" xfId="0" applyNumberFormat="1" applyFont="1" applyFill="1" applyBorder="1" applyAlignment="1">
      <alignment horizontal="center" vertical="center"/>
    </xf>
    <xf numFmtId="9" fontId="17" fillId="9" borderId="49" xfId="0" applyNumberFormat="1" applyFont="1" applyFill="1" applyBorder="1" applyAlignment="1">
      <alignment horizontal="center" vertical="center"/>
    </xf>
    <xf numFmtId="0" fontId="22" fillId="0" borderId="0" xfId="0" applyFont="1" applyFill="1" applyBorder="1" applyAlignment="1">
      <alignment vertical="top"/>
    </xf>
    <xf numFmtId="0" fontId="22" fillId="14" borderId="39" xfId="0" applyFont="1" applyFill="1" applyBorder="1" applyAlignment="1">
      <alignment horizontal="center" vertical="center"/>
    </xf>
    <xf numFmtId="0" fontId="22" fillId="0" borderId="0" xfId="0" applyFont="1" applyFill="1" applyBorder="1" applyAlignment="1">
      <alignment horizontal="center" vertical="center"/>
    </xf>
    <xf numFmtId="0" fontId="22" fillId="14" borderId="0" xfId="0" applyFont="1" applyFill="1" applyBorder="1" applyAlignment="1">
      <alignment horizontal="center" vertical="center"/>
    </xf>
    <xf numFmtId="0" fontId="2" fillId="4" borderId="0" xfId="0" applyFont="1" applyFill="1" applyAlignment="1">
      <alignment horizontal="center" vertical="center"/>
    </xf>
    <xf numFmtId="0" fontId="22" fillId="0" borderId="0" xfId="0" applyFont="1" applyFill="1" applyBorder="1" applyAlignment="1">
      <alignment horizontal="left" vertical="top" wrapText="1"/>
    </xf>
    <xf numFmtId="0" fontId="0" fillId="0" borderId="0" xfId="0" applyFont="1" applyFill="1" applyBorder="1" applyAlignment="1">
      <alignment vertical="top"/>
    </xf>
    <xf numFmtId="0" fontId="5" fillId="4" borderId="0" xfId="0" applyFont="1" applyFill="1" applyBorder="1" applyAlignment="1">
      <alignment vertical="top"/>
    </xf>
    <xf numFmtId="0" fontId="5" fillId="4" borderId="0" xfId="0" applyFont="1" applyFill="1" applyBorder="1" applyAlignment="1">
      <alignment horizontal="center" vertical="top"/>
    </xf>
    <xf numFmtId="0" fontId="5" fillId="0" borderId="0" xfId="0" applyFont="1" applyFill="1" applyBorder="1" applyAlignment="1">
      <alignment vertical="top"/>
    </xf>
    <xf numFmtId="0" fontId="6" fillId="2" borderId="56" xfId="0" applyFont="1" applyFill="1" applyBorder="1" applyAlignment="1">
      <alignment horizontal="left" vertical="center"/>
    </xf>
    <xf numFmtId="0" fontId="0" fillId="0" borderId="55" xfId="0" applyFont="1" applyFill="1" applyBorder="1" applyAlignment="1">
      <alignment horizontal="left" vertical="center"/>
    </xf>
    <xf numFmtId="0" fontId="0" fillId="0" borderId="39" xfId="0" applyFont="1" applyFill="1" applyBorder="1" applyAlignment="1">
      <alignment horizontal="left" vertical="center"/>
    </xf>
    <xf numFmtId="0" fontId="6" fillId="2" borderId="57" xfId="0" applyFont="1" applyFill="1" applyBorder="1" applyAlignment="1">
      <alignment vertical="center"/>
    </xf>
    <xf numFmtId="0" fontId="0" fillId="14" borderId="41" xfId="0" applyFont="1" applyFill="1" applyBorder="1" applyAlignment="1">
      <alignment vertical="center"/>
    </xf>
    <xf numFmtId="0" fontId="0" fillId="14" borderId="0" xfId="0" applyFont="1" applyFill="1" applyBorder="1" applyAlignment="1">
      <alignment vertical="center"/>
    </xf>
    <xf numFmtId="0" fontId="0" fillId="14" borderId="0" xfId="0" applyFont="1" applyFill="1" applyBorder="1" applyAlignment="1">
      <alignment horizontal="left" vertical="center"/>
    </xf>
    <xf numFmtId="0" fontId="6" fillId="2" borderId="57" xfId="0" applyFont="1" applyFill="1" applyBorder="1" applyAlignment="1">
      <alignment horizontal="left" vertical="center"/>
    </xf>
    <xf numFmtId="0" fontId="0" fillId="0" borderId="41" xfId="0" applyFont="1" applyFill="1" applyBorder="1" applyAlignment="1">
      <alignment horizontal="left" vertical="center"/>
    </xf>
    <xf numFmtId="0" fontId="0" fillId="0" borderId="0" xfId="0" applyFont="1" applyFill="1" applyBorder="1" applyAlignment="1">
      <alignment horizontal="left" vertical="center"/>
    </xf>
    <xf numFmtId="0" fontId="5" fillId="2" borderId="57" xfId="0" applyFont="1" applyFill="1" applyBorder="1" applyAlignment="1">
      <alignment vertical="top"/>
    </xf>
    <xf numFmtId="0" fontId="5" fillId="4" borderId="41" xfId="0" applyFont="1" applyFill="1" applyBorder="1" applyAlignment="1">
      <alignment vertical="top"/>
    </xf>
    <xf numFmtId="0" fontId="5" fillId="2" borderId="58" xfId="0" applyFont="1" applyFill="1" applyBorder="1" applyAlignment="1">
      <alignment vertical="top"/>
    </xf>
    <xf numFmtId="10" fontId="0" fillId="0" borderId="66" xfId="1" applyNumberFormat="1" applyFont="1" applyFill="1" applyBorder="1" applyAlignment="1">
      <alignment horizontal="center" vertical="top"/>
    </xf>
    <xf numFmtId="10" fontId="0" fillId="0" borderId="67" xfId="0" applyNumberFormat="1" applyFont="1" applyFill="1" applyBorder="1" applyAlignment="1">
      <alignment horizontal="center" vertical="top"/>
    </xf>
    <xf numFmtId="10" fontId="0" fillId="14" borderId="66" xfId="1" applyNumberFormat="1" applyFont="1" applyFill="1" applyBorder="1" applyAlignment="1">
      <alignment horizontal="center" vertical="top"/>
    </xf>
    <xf numFmtId="10" fontId="0" fillId="14" borderId="67" xfId="0" applyNumberFormat="1" applyFont="1" applyFill="1" applyBorder="1" applyAlignment="1">
      <alignment horizontal="center" vertical="top"/>
    </xf>
    <xf numFmtId="10" fontId="0" fillId="0" borderId="69" xfId="0" applyNumberFormat="1" applyFont="1" applyFill="1" applyBorder="1" applyAlignment="1">
      <alignment horizontal="center" vertical="top"/>
    </xf>
    <xf numFmtId="0" fontId="5" fillId="6" borderId="71" xfId="0" applyFont="1" applyFill="1" applyBorder="1" applyAlignment="1">
      <alignment horizontal="center" vertical="top"/>
    </xf>
    <xf numFmtId="0" fontId="0" fillId="0" borderId="0" xfId="0" applyFont="1" applyFill="1" applyAlignment="1">
      <alignment vertical="top"/>
    </xf>
    <xf numFmtId="0" fontId="19" fillId="4" borderId="0" xfId="0" applyFont="1" applyFill="1" applyBorder="1" applyAlignment="1">
      <alignment horizontal="left" vertical="top" wrapText="1"/>
    </xf>
    <xf numFmtId="0" fontId="19" fillId="4"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5" fillId="4" borderId="0"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0" xfId="0" applyFont="1" applyFill="1" applyBorder="1" applyAlignment="1">
      <alignment horizontal="center" vertical="center" wrapText="1"/>
    </xf>
    <xf numFmtId="0" fontId="0" fillId="4" borderId="0" xfId="0" applyFont="1" applyFill="1" applyBorder="1" applyAlignment="1">
      <alignment horizontal="left" vertical="top" wrapText="1"/>
    </xf>
    <xf numFmtId="0" fontId="6" fillId="4" borderId="0" xfId="0" applyFont="1" applyFill="1" applyBorder="1" applyAlignment="1">
      <alignment vertical="top" wrapText="1"/>
    </xf>
    <xf numFmtId="0" fontId="6" fillId="4" borderId="45" xfId="0" applyFont="1" applyFill="1" applyBorder="1" applyAlignment="1">
      <alignment vertical="top" wrapText="1"/>
    </xf>
    <xf numFmtId="0" fontId="0" fillId="8" borderId="43" xfId="0" applyFont="1" applyFill="1" applyBorder="1" applyAlignment="1">
      <alignment vertical="top"/>
    </xf>
    <xf numFmtId="0" fontId="0" fillId="8" borderId="0" xfId="0" applyFont="1" applyFill="1" applyBorder="1" applyAlignment="1">
      <alignment vertical="top"/>
    </xf>
    <xf numFmtId="0" fontId="6" fillId="0" borderId="0" xfId="0" applyFont="1"/>
    <xf numFmtId="0" fontId="27" fillId="13" borderId="12" xfId="0" applyFont="1" applyFill="1" applyBorder="1" applyAlignment="1">
      <alignment horizontal="center"/>
    </xf>
    <xf numFmtId="0" fontId="27" fillId="13" borderId="14" xfId="0" applyFont="1" applyFill="1" applyBorder="1" applyAlignment="1">
      <alignment horizontal="center" vertical="center" wrapText="1"/>
    </xf>
    <xf numFmtId="0" fontId="0" fillId="0" borderId="0" xfId="0" applyFont="1" applyAlignment="1">
      <alignment horizontal="left" vertical="top"/>
    </xf>
    <xf numFmtId="0" fontId="0" fillId="7" borderId="0" xfId="0" applyFont="1" applyFill="1" applyAlignment="1">
      <alignment vertical="top"/>
    </xf>
    <xf numFmtId="0" fontId="0" fillId="0" borderId="0" xfId="0" applyFont="1" applyFill="1" applyAlignment="1">
      <alignment horizontal="left" vertical="center"/>
    </xf>
    <xf numFmtId="0" fontId="0" fillId="0" borderId="0" xfId="0" applyFont="1" applyFill="1" applyAlignment="1">
      <alignment vertical="center"/>
    </xf>
    <xf numFmtId="0" fontId="12" fillId="0" borderId="0" xfId="0" quotePrefix="1" applyFont="1" applyFill="1"/>
    <xf numFmtId="0" fontId="12" fillId="0" borderId="0" xfId="0" applyFont="1" applyFill="1" applyAlignment="1">
      <alignment horizontal="left" vertical="center"/>
    </xf>
    <xf numFmtId="0" fontId="0" fillId="0" borderId="0" xfId="0" applyFont="1" applyAlignment="1">
      <alignment horizontal="left" vertical="center"/>
    </xf>
    <xf numFmtId="0" fontId="0" fillId="0" borderId="88" xfId="0" applyFont="1" applyFill="1" applyBorder="1" applyAlignment="1">
      <alignment horizontal="left" vertical="top" wrapText="1"/>
    </xf>
    <xf numFmtId="0" fontId="5" fillId="6" borderId="90" xfId="0" applyFont="1" applyFill="1" applyBorder="1" applyAlignment="1">
      <alignment vertical="top"/>
    </xf>
    <xf numFmtId="0" fontId="0" fillId="14" borderId="93" xfId="1" applyNumberFormat="1" applyFont="1" applyFill="1" applyBorder="1" applyAlignment="1">
      <alignment horizontal="left" vertical="top"/>
    </xf>
    <xf numFmtId="0" fontId="0" fillId="0" borderId="93" xfId="1" applyNumberFormat="1" applyFont="1" applyBorder="1" applyAlignment="1">
      <alignment horizontal="left" vertical="top"/>
    </xf>
    <xf numFmtId="0" fontId="0" fillId="0" borderId="93" xfId="1" applyNumberFormat="1" applyFont="1" applyFill="1" applyBorder="1" applyAlignment="1">
      <alignment horizontal="left" vertical="top"/>
    </xf>
    <xf numFmtId="0" fontId="0" fillId="0" borderId="88" xfId="0" applyFont="1" applyBorder="1" applyAlignment="1">
      <alignment vertical="top"/>
    </xf>
    <xf numFmtId="9" fontId="0" fillId="0" borderId="0" xfId="1" applyFont="1" applyBorder="1" applyAlignment="1">
      <alignment vertical="top"/>
    </xf>
    <xf numFmtId="0" fontId="0" fillId="0" borderId="89" xfId="0" applyFont="1" applyBorder="1" applyAlignment="1">
      <alignment vertical="top"/>
    </xf>
    <xf numFmtId="0" fontId="5" fillId="4" borderId="88" xfId="0" applyFont="1" applyFill="1" applyBorder="1" applyAlignment="1">
      <alignment horizontal="center" vertical="top"/>
    </xf>
    <xf numFmtId="0" fontId="2" fillId="0" borderId="88" xfId="0" applyFont="1" applyFill="1" applyBorder="1" applyAlignment="1">
      <alignment horizontal="center" vertical="center"/>
    </xf>
    <xf numFmtId="0" fontId="2" fillId="14" borderId="88" xfId="0" applyFont="1" applyFill="1" applyBorder="1" applyAlignment="1">
      <alignment horizontal="center" vertical="center"/>
    </xf>
    <xf numFmtId="0" fontId="2" fillId="0" borderId="84" xfId="0" applyFont="1" applyFill="1" applyBorder="1" applyAlignment="1">
      <alignment horizontal="center" vertical="center"/>
    </xf>
    <xf numFmtId="9" fontId="2" fillId="0" borderId="88" xfId="0" applyNumberFormat="1" applyFont="1" applyFill="1" applyBorder="1" applyAlignment="1">
      <alignment horizontal="center" vertical="center"/>
    </xf>
    <xf numFmtId="9" fontId="2" fillId="14" borderId="88" xfId="0" applyNumberFormat="1" applyFont="1" applyFill="1" applyBorder="1" applyAlignment="1">
      <alignment horizontal="center" vertical="center"/>
    </xf>
    <xf numFmtId="9" fontId="2" fillId="14" borderId="84" xfId="0" applyNumberFormat="1" applyFont="1" applyFill="1" applyBorder="1" applyAlignment="1">
      <alignment horizontal="center" vertical="center"/>
    </xf>
    <xf numFmtId="10" fontId="0" fillId="15" borderId="87" xfId="1" applyNumberFormat="1" applyFont="1" applyFill="1" applyBorder="1" applyAlignment="1">
      <alignment horizontal="center" vertical="top"/>
    </xf>
    <xf numFmtId="3" fontId="0" fillId="0" borderId="99" xfId="0" applyNumberFormat="1" applyFont="1" applyFill="1" applyBorder="1" applyAlignment="1">
      <alignment horizontal="center" vertical="center"/>
    </xf>
    <xf numFmtId="0" fontId="0" fillId="0" borderId="88" xfId="0" applyFont="1" applyBorder="1" applyAlignment="1">
      <alignment horizontal="center" vertical="top"/>
    </xf>
    <xf numFmtId="0" fontId="0" fillId="0" borderId="0" xfId="0" applyFont="1" applyBorder="1" applyAlignment="1">
      <alignment horizontal="right" vertical="top"/>
    </xf>
    <xf numFmtId="10" fontId="0" fillId="3" borderId="102" xfId="1" applyNumberFormat="1" applyFont="1" applyFill="1" applyBorder="1" applyAlignment="1">
      <alignment horizontal="center" vertical="top"/>
    </xf>
    <xf numFmtId="3" fontId="17" fillId="3" borderId="104" xfId="0" applyNumberFormat="1" applyFont="1" applyFill="1" applyBorder="1" applyAlignment="1">
      <alignment horizontal="center" vertical="center"/>
    </xf>
    <xf numFmtId="3" fontId="5" fillId="3" borderId="104" xfId="0" applyNumberFormat="1" applyFont="1" applyFill="1" applyBorder="1" applyAlignment="1">
      <alignment horizontal="center" vertical="center"/>
    </xf>
    <xf numFmtId="0" fontId="0" fillId="3" borderId="105" xfId="0" applyFont="1" applyFill="1" applyBorder="1" applyAlignment="1">
      <alignment vertical="top"/>
    </xf>
    <xf numFmtId="10" fontId="2" fillId="10" borderId="63" xfId="0" applyNumberFormat="1" applyFont="1" applyFill="1" applyBorder="1" applyAlignment="1">
      <alignment horizontal="center" vertical="center"/>
    </xf>
    <xf numFmtId="9" fontId="7" fillId="10" borderId="62" xfId="1" applyFont="1" applyFill="1" applyBorder="1" applyAlignment="1">
      <alignment horizontal="center" vertical="top"/>
    </xf>
    <xf numFmtId="9" fontId="2" fillId="10" borderId="95" xfId="1" applyFont="1" applyFill="1" applyBorder="1" applyAlignment="1">
      <alignment horizontal="center" vertical="top"/>
    </xf>
    <xf numFmtId="10" fontId="2" fillId="10" borderId="59" xfId="1" applyNumberFormat="1" applyFont="1" applyFill="1" applyBorder="1" applyAlignment="1">
      <alignment horizontal="center" vertical="center"/>
    </xf>
    <xf numFmtId="9" fontId="5" fillId="10" borderId="59" xfId="1" applyFont="1" applyFill="1" applyBorder="1" applyAlignment="1">
      <alignment vertical="top"/>
    </xf>
    <xf numFmtId="9" fontId="2" fillId="10" borderId="97" xfId="1" applyFont="1" applyFill="1" applyBorder="1" applyAlignment="1">
      <alignment vertical="top"/>
    </xf>
    <xf numFmtId="0" fontId="5" fillId="10" borderId="52" xfId="0" applyFont="1" applyFill="1" applyBorder="1" applyAlignment="1">
      <alignment vertical="top"/>
    </xf>
    <xf numFmtId="0" fontId="5" fillId="10" borderId="82" xfId="0" applyFont="1" applyFill="1" applyBorder="1" applyAlignment="1">
      <alignment vertical="top"/>
    </xf>
    <xf numFmtId="0" fontId="5" fillId="10" borderId="51" xfId="0" applyFont="1" applyFill="1" applyBorder="1" applyAlignment="1">
      <alignment vertical="top"/>
    </xf>
    <xf numFmtId="0" fontId="20" fillId="10" borderId="54" xfId="0" applyFont="1" applyFill="1" applyBorder="1" applyAlignment="1">
      <alignment horizontal="right" vertical="top"/>
    </xf>
    <xf numFmtId="0" fontId="5" fillId="10" borderId="84" xfId="0" applyFont="1" applyFill="1" applyBorder="1" applyAlignment="1">
      <alignment horizontal="left" vertical="center"/>
    </xf>
    <xf numFmtId="3" fontId="17" fillId="10" borderId="39" xfId="0" applyNumberFormat="1" applyFont="1" applyFill="1" applyBorder="1" applyAlignment="1">
      <alignment horizontal="center" vertical="center"/>
    </xf>
    <xf numFmtId="3" fontId="5" fillId="10" borderId="39" xfId="0" applyNumberFormat="1" applyFont="1" applyFill="1" applyBorder="1" applyAlignment="1">
      <alignment horizontal="center" vertical="center"/>
    </xf>
    <xf numFmtId="0" fontId="0" fillId="10" borderId="100" xfId="0" applyFont="1" applyFill="1" applyBorder="1" applyAlignment="1">
      <alignment vertical="top"/>
    </xf>
    <xf numFmtId="0" fontId="0" fillId="10" borderId="97" xfId="0" applyFont="1" applyFill="1" applyBorder="1" applyAlignment="1">
      <alignment vertical="top"/>
    </xf>
    <xf numFmtId="0" fontId="0" fillId="0" borderId="88" xfId="0" applyFont="1" applyFill="1" applyBorder="1" applyAlignment="1">
      <alignment horizontal="center" vertical="top"/>
    </xf>
    <xf numFmtId="0" fontId="0" fillId="0" borderId="0" xfId="0" applyFont="1" applyFill="1" applyBorder="1" applyAlignment="1">
      <alignment horizontal="right" vertical="top"/>
    </xf>
    <xf numFmtId="9" fontId="0" fillId="0" borderId="0" xfId="1" applyFont="1" applyFill="1" applyBorder="1" applyAlignment="1">
      <alignment vertical="top"/>
    </xf>
    <xf numFmtId="0" fontId="0" fillId="0" borderId="89" xfId="0" applyFont="1" applyFill="1" applyBorder="1" applyAlignment="1">
      <alignment vertical="top"/>
    </xf>
    <xf numFmtId="0" fontId="5" fillId="10" borderId="98" xfId="0" applyFont="1" applyFill="1" applyBorder="1" applyAlignment="1">
      <alignment horizontal="left" vertical="center"/>
    </xf>
    <xf numFmtId="0" fontId="5" fillId="11" borderId="98" xfId="0" applyFont="1" applyFill="1" applyBorder="1" applyAlignment="1">
      <alignment horizontal="left" vertical="center"/>
    </xf>
    <xf numFmtId="0" fontId="5" fillId="12" borderId="98" xfId="0" applyFont="1" applyFill="1" applyBorder="1" applyAlignment="1">
      <alignment horizontal="left" vertical="center"/>
    </xf>
    <xf numFmtId="0" fontId="5" fillId="13" borderId="98" xfId="0" applyFont="1" applyFill="1" applyBorder="1" applyAlignment="1">
      <alignment horizontal="left" vertical="center"/>
    </xf>
    <xf numFmtId="0" fontId="5" fillId="16" borderId="98" xfId="0" applyFont="1" applyFill="1" applyBorder="1" applyAlignment="1">
      <alignment horizontal="left" vertical="center"/>
    </xf>
    <xf numFmtId="0" fontId="3" fillId="17" borderId="98" xfId="0" applyFont="1" applyFill="1" applyBorder="1" applyAlignment="1">
      <alignment horizontal="left" vertical="center"/>
    </xf>
    <xf numFmtId="0" fontId="14" fillId="13" borderId="16" xfId="0" applyFont="1" applyFill="1" applyBorder="1" applyAlignment="1">
      <alignment horizontal="left" vertical="center"/>
    </xf>
    <xf numFmtId="0" fontId="14" fillId="13" borderId="16" xfId="0" applyFont="1" applyFill="1" applyBorder="1" applyAlignment="1">
      <alignment horizontal="left" vertical="center" indent="2"/>
    </xf>
    <xf numFmtId="0" fontId="14" fillId="13" borderId="12" xfId="0" applyFont="1" applyFill="1" applyBorder="1" applyAlignment="1">
      <alignment horizontal="left" vertical="center" indent="2"/>
    </xf>
    <xf numFmtId="0" fontId="12" fillId="0" borderId="10" xfId="0" applyFont="1" applyFill="1" applyBorder="1" applyAlignment="1" applyProtection="1">
      <alignment horizontal="center" vertical="center"/>
      <protection locked="0"/>
    </xf>
    <xf numFmtId="0" fontId="12" fillId="0" borderId="10" xfId="0" applyFont="1" applyFill="1" applyBorder="1" applyProtection="1">
      <protection locked="0"/>
    </xf>
    <xf numFmtId="0" fontId="12" fillId="0" borderId="25" xfId="0" applyFont="1" applyFill="1" applyBorder="1" applyProtection="1">
      <protection locked="0"/>
    </xf>
    <xf numFmtId="0" fontId="12" fillId="0" borderId="4" xfId="0" applyFont="1" applyFill="1" applyBorder="1" applyProtection="1">
      <protection locked="0"/>
    </xf>
    <xf numFmtId="0" fontId="12" fillId="0" borderId="1" xfId="0" applyFont="1" applyFill="1" applyBorder="1" applyAlignment="1" applyProtection="1">
      <alignment horizontal="center" vertical="center"/>
      <protection locked="0"/>
    </xf>
    <xf numFmtId="0" fontId="12" fillId="0" borderId="19" xfId="0" applyFont="1" applyFill="1" applyBorder="1" applyProtection="1">
      <protection locked="0"/>
    </xf>
    <xf numFmtId="0" fontId="12" fillId="0" borderId="9" xfId="0" applyFont="1" applyFill="1" applyBorder="1" applyProtection="1">
      <protection locked="0"/>
    </xf>
    <xf numFmtId="0" fontId="12" fillId="0" borderId="6" xfId="0" applyFont="1" applyFill="1" applyBorder="1" applyProtection="1">
      <protection locked="0"/>
    </xf>
    <xf numFmtId="0" fontId="12" fillId="0" borderId="11" xfId="0" applyFont="1" applyFill="1" applyBorder="1" applyAlignment="1" applyProtection="1">
      <alignment horizontal="center" vertical="center"/>
      <protection locked="0"/>
    </xf>
    <xf numFmtId="0" fontId="12" fillId="0" borderId="24" xfId="0" applyFont="1" applyFill="1" applyBorder="1" applyProtection="1">
      <protection locked="0"/>
    </xf>
    <xf numFmtId="0" fontId="12" fillId="0" borderId="26" xfId="0" applyFont="1" applyFill="1" applyBorder="1" applyProtection="1">
      <protection locked="0"/>
    </xf>
    <xf numFmtId="0" fontId="12" fillId="0" borderId="8" xfId="0" applyFont="1" applyFill="1" applyBorder="1" applyProtection="1">
      <protection locked="0"/>
    </xf>
    <xf numFmtId="0" fontId="14" fillId="13" borderId="12" xfId="0" applyFont="1" applyFill="1" applyBorder="1" applyAlignment="1" applyProtection="1">
      <alignment horizontal="center" vertical="center"/>
      <protection locked="0"/>
    </xf>
    <xf numFmtId="0" fontId="14" fillId="13" borderId="12" xfId="0" applyFont="1" applyFill="1" applyBorder="1" applyAlignment="1" applyProtection="1">
      <protection locked="0"/>
    </xf>
    <xf numFmtId="0" fontId="14" fillId="13" borderId="17" xfId="0" applyFont="1" applyFill="1" applyBorder="1" applyAlignment="1" applyProtection="1">
      <protection locked="0"/>
    </xf>
    <xf numFmtId="0" fontId="12" fillId="0" borderId="25" xfId="0" applyFont="1" applyBorder="1" applyProtection="1">
      <protection locked="0"/>
    </xf>
    <xf numFmtId="0" fontId="12" fillId="0" borderId="4" xfId="0" applyFont="1" applyBorder="1" applyProtection="1">
      <protection locked="0"/>
    </xf>
    <xf numFmtId="0" fontId="12" fillId="0" borderId="9" xfId="0" applyFont="1" applyBorder="1" applyProtection="1">
      <protection locked="0"/>
    </xf>
    <xf numFmtId="0" fontId="12" fillId="0" borderId="6" xfId="0" applyFont="1" applyBorder="1" applyProtection="1">
      <protection locked="0"/>
    </xf>
    <xf numFmtId="0" fontId="12" fillId="0" borderId="26" xfId="0" applyFont="1" applyBorder="1" applyProtection="1">
      <protection locked="0"/>
    </xf>
    <xf numFmtId="0" fontId="12" fillId="0" borderId="8" xfId="0" applyFont="1" applyBorder="1" applyProtection="1">
      <protection locked="0"/>
    </xf>
    <xf numFmtId="0" fontId="14" fillId="13" borderId="14" xfId="0" applyFont="1" applyFill="1" applyBorder="1" applyAlignment="1" applyProtection="1">
      <alignment vertical="center" wrapText="1"/>
      <protection locked="0"/>
    </xf>
    <xf numFmtId="0" fontId="14" fillId="13" borderId="15" xfId="0" applyFont="1" applyFill="1" applyBorder="1" applyAlignment="1" applyProtection="1">
      <alignment vertical="center" wrapText="1"/>
      <protection locked="0"/>
    </xf>
    <xf numFmtId="0" fontId="14" fillId="13" borderId="12" xfId="0" applyFont="1" applyFill="1" applyBorder="1" applyAlignment="1" applyProtection="1">
      <alignment horizontal="center" vertical="center" wrapText="1"/>
      <protection locked="0"/>
    </xf>
    <xf numFmtId="0" fontId="14" fillId="13" borderId="17" xfId="0" applyFont="1" applyFill="1" applyBorder="1" applyAlignment="1" applyProtection="1">
      <alignment horizontal="center" vertical="center" wrapText="1"/>
      <protection locked="0"/>
    </xf>
    <xf numFmtId="0" fontId="12" fillId="0" borderId="19" xfId="0" applyFont="1" applyBorder="1" applyProtection="1">
      <protection locked="0"/>
    </xf>
    <xf numFmtId="0" fontId="12" fillId="0" borderId="20" xfId="0" applyFont="1" applyBorder="1" applyProtection="1">
      <protection locked="0"/>
    </xf>
    <xf numFmtId="0" fontId="12" fillId="0" borderId="1" xfId="0" applyFont="1" applyBorder="1" applyProtection="1">
      <protection locked="0"/>
    </xf>
    <xf numFmtId="0" fontId="12" fillId="0" borderId="11" xfId="0" applyFont="1" applyBorder="1" applyProtection="1">
      <protection locked="0"/>
    </xf>
    <xf numFmtId="0" fontId="12" fillId="0" borderId="10" xfId="0" applyFont="1" applyBorder="1" applyProtection="1">
      <protection locked="0"/>
    </xf>
    <xf numFmtId="0" fontId="12" fillId="0" borderId="28" xfId="0" applyFont="1" applyFill="1" applyBorder="1" applyAlignment="1" applyProtection="1">
      <alignment horizontal="center" vertical="center"/>
      <protection locked="0"/>
    </xf>
    <xf numFmtId="0" fontId="12" fillId="0" borderId="28" xfId="0" applyFont="1" applyFill="1" applyBorder="1" applyProtection="1">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107" xfId="0" applyFont="1" applyBorder="1" applyProtection="1">
      <protection locked="0"/>
    </xf>
    <xf numFmtId="0" fontId="12" fillId="0" borderId="1" xfId="0" applyFont="1" applyFill="1" applyBorder="1" applyProtection="1">
      <protection locked="0"/>
    </xf>
    <xf numFmtId="0" fontId="12" fillId="0" borderId="11" xfId="0" applyFont="1" applyFill="1" applyBorder="1" applyProtection="1">
      <protection locked="0"/>
    </xf>
    <xf numFmtId="0" fontId="14" fillId="13" borderId="12" xfId="0" applyFont="1" applyFill="1" applyBorder="1" applyAlignment="1" applyProtection="1">
      <alignment horizontal="left" vertical="center" indent="2"/>
      <protection locked="0"/>
    </xf>
    <xf numFmtId="0" fontId="14" fillId="13" borderId="17" xfId="0" applyFont="1" applyFill="1" applyBorder="1" applyAlignment="1" applyProtection="1">
      <alignment horizontal="left" vertical="center" indent="2"/>
      <protection locked="0"/>
    </xf>
    <xf numFmtId="0" fontId="0" fillId="0" borderId="0" xfId="0" applyProtection="1">
      <protection locked="0"/>
    </xf>
    <xf numFmtId="0" fontId="12" fillId="0" borderId="21" xfId="0" applyFont="1" applyFill="1" applyBorder="1" applyProtection="1">
      <protection locked="0"/>
    </xf>
    <xf numFmtId="0" fontId="12" fillId="0" borderId="21" xfId="0" applyFont="1" applyBorder="1" applyProtection="1">
      <protection locked="0"/>
    </xf>
    <xf numFmtId="0" fontId="12" fillId="0" borderId="22" xfId="0" applyFont="1" applyBorder="1" applyProtection="1">
      <protection locked="0"/>
    </xf>
    <xf numFmtId="0" fontId="12" fillId="0" borderId="0" xfId="0" applyFont="1" applyFill="1" applyProtection="1">
      <protection locked="0"/>
    </xf>
    <xf numFmtId="0" fontId="30" fillId="0" borderId="0" xfId="0" applyFont="1" applyFill="1"/>
    <xf numFmtId="0" fontId="0" fillId="0" borderId="0"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19" fillId="4" borderId="0"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left" vertical="top" wrapText="1"/>
      <protection locked="0"/>
    </xf>
    <xf numFmtId="0" fontId="0" fillId="4" borderId="0" xfId="0" applyFont="1" applyFill="1" applyAlignment="1" applyProtection="1">
      <alignment vertical="top"/>
      <protection locked="0"/>
    </xf>
    <xf numFmtId="9" fontId="5" fillId="6" borderId="70" xfId="1" applyFont="1" applyFill="1" applyBorder="1" applyAlignment="1" applyProtection="1">
      <alignment horizontal="center" vertical="top"/>
      <protection locked="0"/>
    </xf>
    <xf numFmtId="9" fontId="5" fillId="6" borderId="91" xfId="1" applyFont="1" applyFill="1" applyBorder="1" applyAlignment="1" applyProtection="1">
      <alignment horizontal="left" vertical="top"/>
      <protection locked="0"/>
    </xf>
    <xf numFmtId="0" fontId="0" fillId="0" borderId="0" xfId="0" applyFont="1" applyBorder="1" applyAlignment="1" applyProtection="1">
      <alignment vertical="top"/>
      <protection locked="0"/>
    </xf>
    <xf numFmtId="0" fontId="24" fillId="4" borderId="0"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0" xfId="0" applyFont="1" applyFill="1" applyBorder="1" applyAlignment="1" applyProtection="1">
      <alignment vertical="top"/>
      <protection locked="0"/>
    </xf>
    <xf numFmtId="10" fontId="0" fillId="0" borderId="68" xfId="1" applyNumberFormat="1" applyFont="1" applyFill="1" applyBorder="1" applyAlignment="1" applyProtection="1">
      <alignment horizontal="center" vertical="top"/>
      <protection locked="0"/>
    </xf>
    <xf numFmtId="0" fontId="0" fillId="0" borderId="92" xfId="1" applyNumberFormat="1" applyFont="1" applyBorder="1" applyAlignment="1" applyProtection="1">
      <alignment horizontal="left" vertical="top"/>
      <protection locked="0"/>
    </xf>
    <xf numFmtId="10" fontId="0" fillId="14" borderId="66" xfId="1" applyNumberFormat="1" applyFont="1" applyFill="1" applyBorder="1" applyAlignment="1" applyProtection="1">
      <alignment horizontal="center" vertical="top"/>
      <protection locked="0"/>
    </xf>
    <xf numFmtId="0" fontId="0" fillId="14" borderId="93" xfId="1" applyNumberFormat="1" applyFont="1" applyFill="1" applyBorder="1" applyAlignment="1" applyProtection="1">
      <alignment horizontal="left" vertical="top"/>
      <protection locked="0"/>
    </xf>
    <xf numFmtId="10" fontId="0" fillId="0" borderId="66" xfId="1" applyNumberFormat="1" applyFont="1" applyFill="1" applyBorder="1" applyAlignment="1" applyProtection="1">
      <alignment horizontal="center" vertical="top"/>
      <protection locked="0"/>
    </xf>
    <xf numFmtId="0" fontId="0" fillId="0" borderId="93" xfId="1" applyNumberFormat="1" applyFont="1" applyBorder="1" applyAlignment="1" applyProtection="1">
      <alignment horizontal="left" vertical="top"/>
      <protection locked="0"/>
    </xf>
    <xf numFmtId="0" fontId="6" fillId="0" borderId="0" xfId="0" applyFont="1" applyAlignment="1">
      <alignment vertical="top"/>
    </xf>
    <xf numFmtId="0" fontId="0" fillId="4" borderId="0" xfId="0" applyFill="1" applyProtection="1">
      <protection locked="0"/>
    </xf>
    <xf numFmtId="0" fontId="5" fillId="10" borderId="13" xfId="0" applyFont="1" applyFill="1" applyBorder="1" applyAlignment="1" applyProtection="1">
      <alignment horizontal="right" indent="1"/>
      <protection locked="0"/>
    </xf>
    <xf numFmtId="0" fontId="5" fillId="10" borderId="14" xfId="0" applyFont="1" applyFill="1" applyBorder="1" applyAlignment="1" applyProtection="1">
      <alignment horizontal="center" vertical="center"/>
      <protection locked="0"/>
    </xf>
    <xf numFmtId="0" fontId="5" fillId="10" borderId="15" xfId="0" applyFont="1" applyFill="1" applyBorder="1" applyAlignment="1" applyProtection="1">
      <alignment vertical="center"/>
      <protection locked="0"/>
    </xf>
    <xf numFmtId="0" fontId="5" fillId="10" borderId="117" xfId="0" applyFont="1" applyFill="1" applyBorder="1" applyAlignment="1" applyProtection="1">
      <alignment horizontal="right" indent="1"/>
      <protection locked="0"/>
    </xf>
    <xf numFmtId="0" fontId="5" fillId="10" borderId="0" xfId="0" applyFont="1" applyFill="1" applyBorder="1" applyAlignment="1" applyProtection="1">
      <alignment horizontal="left" indent="1"/>
      <protection locked="0"/>
    </xf>
    <xf numFmtId="0" fontId="5" fillId="10" borderId="0" xfId="0" applyFont="1" applyFill="1" applyBorder="1" applyAlignment="1" applyProtection="1">
      <protection locked="0"/>
    </xf>
    <xf numFmtId="0" fontId="33" fillId="10" borderId="0" xfId="0" applyFont="1" applyFill="1" applyBorder="1" applyAlignment="1" applyProtection="1">
      <alignment horizontal="center" vertical="center"/>
      <protection locked="0"/>
    </xf>
    <xf numFmtId="0" fontId="5" fillId="10" borderId="118" xfId="0" applyFont="1" applyFill="1" applyBorder="1" applyAlignment="1" applyProtection="1">
      <protection locked="0"/>
    </xf>
    <xf numFmtId="14" fontId="3" fillId="0" borderId="106" xfId="0" applyNumberFormat="1" applyFont="1" applyFill="1" applyBorder="1" applyAlignment="1" applyProtection="1">
      <alignment horizontal="center" vertical="center"/>
      <protection locked="0"/>
    </xf>
    <xf numFmtId="0" fontId="0" fillId="10" borderId="0" xfId="0" applyFill="1" applyProtection="1">
      <protection locked="0"/>
    </xf>
    <xf numFmtId="0" fontId="5" fillId="10" borderId="118" xfId="0" applyFont="1" applyFill="1" applyBorder="1" applyProtection="1">
      <protection locked="0"/>
    </xf>
    <xf numFmtId="0" fontId="5" fillId="10" borderId="119" xfId="0" applyFont="1" applyFill="1" applyBorder="1" applyAlignment="1" applyProtection="1">
      <alignment horizontal="right" indent="1"/>
      <protection locked="0"/>
    </xf>
    <xf numFmtId="0" fontId="5" fillId="10" borderId="32" xfId="0" applyFont="1" applyFill="1" applyBorder="1" applyProtection="1">
      <protection locked="0"/>
    </xf>
    <xf numFmtId="0" fontId="5" fillId="10" borderId="120" xfId="0" applyFont="1" applyFill="1" applyBorder="1" applyProtection="1">
      <protection locked="0"/>
    </xf>
    <xf numFmtId="0" fontId="5" fillId="4" borderId="0" xfId="0" applyFont="1" applyFill="1" applyBorder="1" applyAlignment="1" applyProtection="1">
      <alignment horizontal="right" indent="1"/>
      <protection locked="0"/>
    </xf>
    <xf numFmtId="0" fontId="5" fillId="4" borderId="0" xfId="0" applyFont="1" applyFill="1" applyBorder="1" applyAlignment="1" applyProtection="1">
      <alignment horizontal="center"/>
      <protection locked="0"/>
    </xf>
    <xf numFmtId="0" fontId="5" fillId="4" borderId="0" xfId="0" applyFont="1" applyFill="1" applyBorder="1" applyProtection="1">
      <protection locked="0"/>
    </xf>
    <xf numFmtId="0" fontId="5" fillId="10" borderId="13" xfId="0" applyFont="1" applyFill="1" applyBorder="1" applyAlignment="1" applyProtection="1">
      <alignment horizontal="left" indent="1"/>
      <protection locked="0"/>
    </xf>
    <xf numFmtId="0" fontId="5" fillId="10" borderId="14" xfId="0" applyFont="1" applyFill="1" applyBorder="1" applyAlignment="1" applyProtection="1">
      <alignment horizontal="center"/>
      <protection locked="0"/>
    </xf>
    <xf numFmtId="0" fontId="5" fillId="10" borderId="14" xfId="0" applyFont="1" applyFill="1" applyBorder="1" applyProtection="1">
      <protection locked="0"/>
    </xf>
    <xf numFmtId="0" fontId="5" fillId="10" borderId="15" xfId="0" applyFont="1" applyFill="1" applyBorder="1" applyProtection="1">
      <protection locked="0"/>
    </xf>
    <xf numFmtId="0" fontId="3" fillId="0" borderId="106" xfId="0" applyFont="1" applyFill="1" applyBorder="1" applyProtection="1">
      <protection locked="0"/>
    </xf>
    <xf numFmtId="0" fontId="33" fillId="10" borderId="16" xfId="0" applyFont="1" applyFill="1" applyBorder="1" applyAlignment="1" applyProtection="1">
      <alignment horizontal="left" vertical="center" indent="1"/>
      <protection locked="0"/>
    </xf>
    <xf numFmtId="0" fontId="33" fillId="10" borderId="12" xfId="0" applyFont="1" applyFill="1" applyBorder="1" applyAlignment="1" applyProtection="1">
      <alignment horizontal="center" vertical="center"/>
      <protection locked="0"/>
    </xf>
    <xf numFmtId="0" fontId="28" fillId="0" borderId="106" xfId="0" applyFont="1" applyFill="1" applyBorder="1" applyProtection="1">
      <protection locked="0"/>
    </xf>
    <xf numFmtId="0" fontId="37" fillId="4" borderId="0" xfId="0" applyFont="1" applyFill="1" applyProtection="1"/>
    <xf numFmtId="0" fontId="0" fillId="4" borderId="0" xfId="0" applyFill="1" applyProtection="1"/>
    <xf numFmtId="0" fontId="6" fillId="4" borderId="0" xfId="0" applyFont="1" applyFill="1" applyProtection="1"/>
    <xf numFmtId="0" fontId="0" fillId="10" borderId="16" xfId="0" applyFill="1" applyBorder="1" applyProtection="1"/>
    <xf numFmtId="0" fontId="33" fillId="10" borderId="12" xfId="0" applyFont="1" applyFill="1" applyBorder="1" applyAlignment="1" applyProtection="1">
      <alignment horizontal="left" indent="1"/>
    </xf>
    <xf numFmtId="0" fontId="33" fillId="10" borderId="12" xfId="0" applyFont="1" applyFill="1" applyBorder="1" applyProtection="1"/>
    <xf numFmtId="0" fontId="5" fillId="10" borderId="117" xfId="0" applyFont="1" applyFill="1" applyBorder="1" applyAlignment="1" applyProtection="1">
      <alignment horizontal="center"/>
    </xf>
    <xf numFmtId="0" fontId="5" fillId="10" borderId="119" xfId="0" applyFont="1" applyFill="1" applyBorder="1" applyAlignment="1" applyProtection="1">
      <alignment horizontal="center"/>
    </xf>
    <xf numFmtId="0" fontId="5" fillId="4" borderId="0" xfId="0" applyFont="1" applyFill="1" applyAlignment="1" applyProtection="1">
      <alignment horizontal="center"/>
    </xf>
    <xf numFmtId="0" fontId="5" fillId="10" borderId="14" xfId="0" applyFont="1" applyFill="1" applyBorder="1" applyAlignment="1" applyProtection="1">
      <alignment horizontal="center" vertical="center"/>
    </xf>
    <xf numFmtId="0" fontId="5" fillId="10" borderId="117" xfId="0" applyFont="1" applyFill="1" applyBorder="1" applyAlignment="1" applyProtection="1">
      <alignment horizontal="right" indent="1"/>
    </xf>
    <xf numFmtId="0" fontId="33" fillId="10" borderId="0" xfId="0" applyFont="1" applyFill="1" applyBorder="1" applyAlignment="1" applyProtection="1">
      <alignment horizontal="center" vertical="center"/>
    </xf>
    <xf numFmtId="0" fontId="5" fillId="10" borderId="0" xfId="0" applyFont="1" applyFill="1" applyBorder="1" applyAlignment="1" applyProtection="1">
      <alignment vertical="center"/>
    </xf>
    <xf numFmtId="0" fontId="5" fillId="10" borderId="118" xfId="0" applyFont="1" applyFill="1" applyBorder="1" applyAlignment="1" applyProtection="1">
      <alignment vertical="center"/>
    </xf>
    <xf numFmtId="0" fontId="5" fillId="10" borderId="13" xfId="0" applyFont="1" applyFill="1" applyBorder="1" applyAlignment="1" applyProtection="1">
      <alignment horizontal="left" indent="1"/>
    </xf>
    <xf numFmtId="0" fontId="5" fillId="10" borderId="14" xfId="0" applyFont="1" applyFill="1" applyBorder="1" applyAlignment="1" applyProtection="1">
      <alignment horizontal="center"/>
    </xf>
    <xf numFmtId="0" fontId="33" fillId="4" borderId="0" xfId="0" applyFont="1" applyFill="1" applyAlignment="1" applyProtection="1">
      <alignment horizontal="center"/>
    </xf>
    <xf numFmtId="0" fontId="33" fillId="10" borderId="16" xfId="0" applyFont="1" applyFill="1" applyBorder="1" applyAlignment="1" applyProtection="1">
      <alignment horizontal="left" vertical="center" indent="1"/>
    </xf>
    <xf numFmtId="0" fontId="5" fillId="10" borderId="117" xfId="0" applyFont="1" applyFill="1" applyBorder="1" applyAlignment="1" applyProtection="1">
      <alignment horizontal="right" vertical="center" indent="1"/>
    </xf>
    <xf numFmtId="0" fontId="5" fillId="10" borderId="19" xfId="0" applyFont="1" applyFill="1" applyBorder="1" applyAlignment="1" applyProtection="1">
      <alignment horizontal="center" vertical="center"/>
    </xf>
    <xf numFmtId="9" fontId="5" fillId="10" borderId="19" xfId="1" applyFont="1" applyFill="1" applyBorder="1" applyAlignment="1" applyProtection="1">
      <alignment horizontal="center" vertical="center"/>
    </xf>
    <xf numFmtId="0" fontId="5" fillId="10" borderId="1" xfId="0" applyFont="1" applyFill="1" applyBorder="1" applyAlignment="1" applyProtection="1">
      <alignment horizontal="center" vertical="center"/>
    </xf>
    <xf numFmtId="9" fontId="5" fillId="10" borderId="1" xfId="1" applyFont="1" applyFill="1" applyBorder="1" applyAlignment="1" applyProtection="1">
      <alignment horizontal="center" vertical="center"/>
    </xf>
    <xf numFmtId="0" fontId="5" fillId="10" borderId="119" xfId="0" applyFont="1" applyFill="1" applyBorder="1" applyAlignment="1" applyProtection="1">
      <alignment horizontal="right" vertical="center" indent="1"/>
    </xf>
    <xf numFmtId="0" fontId="5" fillId="10" borderId="11" xfId="0" applyFont="1" applyFill="1" applyBorder="1" applyAlignment="1" applyProtection="1">
      <alignment horizontal="center" vertical="center"/>
    </xf>
    <xf numFmtId="9" fontId="5" fillId="10" borderId="11" xfId="1" applyFont="1" applyFill="1" applyBorder="1" applyAlignment="1" applyProtection="1">
      <alignment horizontal="center" vertical="center"/>
    </xf>
    <xf numFmtId="0" fontId="5" fillId="10" borderId="16" xfId="0" applyFont="1" applyFill="1" applyBorder="1" applyAlignment="1" applyProtection="1">
      <alignment horizontal="left" vertical="center" indent="1"/>
    </xf>
    <xf numFmtId="0" fontId="5" fillId="10" borderId="12" xfId="0" applyFont="1" applyFill="1" applyBorder="1" applyAlignment="1" applyProtection="1">
      <alignment horizontal="center" vertical="center"/>
    </xf>
    <xf numFmtId="0" fontId="5" fillId="10" borderId="17" xfId="0" applyFont="1" applyFill="1" applyBorder="1" applyProtection="1"/>
    <xf numFmtId="9" fontId="5" fillId="10" borderId="117" xfId="1" applyFont="1" applyFill="1" applyBorder="1" applyAlignment="1" applyProtection="1">
      <alignment horizontal="left" vertical="center" indent="1"/>
    </xf>
    <xf numFmtId="0" fontId="5" fillId="10" borderId="0" xfId="0" applyFont="1" applyFill="1" applyBorder="1" applyAlignment="1" applyProtection="1">
      <alignment horizontal="center" vertical="center"/>
    </xf>
    <xf numFmtId="0" fontId="5" fillId="10" borderId="118" xfId="0" applyFont="1" applyFill="1" applyBorder="1" applyAlignment="1" applyProtection="1">
      <alignment horizontal="center" vertical="center"/>
    </xf>
    <xf numFmtId="9" fontId="5" fillId="10" borderId="119" xfId="1" applyFont="1" applyFill="1" applyBorder="1" applyAlignment="1" applyProtection="1">
      <alignment horizontal="left" vertical="center" indent="1"/>
    </xf>
    <xf numFmtId="0" fontId="5" fillId="10" borderId="32" xfId="0" applyFont="1" applyFill="1" applyBorder="1" applyAlignment="1" applyProtection="1">
      <alignment horizontal="center" vertical="center"/>
    </xf>
    <xf numFmtId="0" fontId="5" fillId="10" borderId="120" xfId="0" applyFont="1" applyFill="1" applyBorder="1" applyAlignment="1" applyProtection="1">
      <alignment horizontal="center" vertical="center"/>
    </xf>
    <xf numFmtId="0" fontId="5" fillId="10" borderId="13" xfId="0" applyFont="1" applyFill="1" applyBorder="1" applyAlignment="1" applyProtection="1">
      <alignment horizontal="left" vertical="center" indent="1"/>
    </xf>
    <xf numFmtId="0" fontId="5" fillId="10" borderId="15" xfId="0" applyFont="1" applyFill="1" applyBorder="1" applyAlignment="1" applyProtection="1">
      <alignment horizontal="center"/>
    </xf>
    <xf numFmtId="49" fontId="5" fillId="10" borderId="14" xfId="0" applyNumberFormat="1" applyFont="1" applyFill="1" applyBorder="1" applyAlignment="1" applyProtection="1">
      <alignment horizontal="center" vertical="center"/>
    </xf>
    <xf numFmtId="10" fontId="5" fillId="10" borderId="14" xfId="1" applyNumberFormat="1" applyFont="1" applyFill="1" applyBorder="1" applyAlignment="1" applyProtection="1">
      <alignment horizontal="center" vertical="center"/>
    </xf>
    <xf numFmtId="0" fontId="5" fillId="10" borderId="117" xfId="0" applyFont="1" applyFill="1" applyBorder="1" applyAlignment="1" applyProtection="1">
      <alignment horizontal="left" indent="1"/>
    </xf>
    <xf numFmtId="0" fontId="6" fillId="10" borderId="0" xfId="0" applyFont="1" applyFill="1" applyBorder="1" applyProtection="1"/>
    <xf numFmtId="10" fontId="5" fillId="10" borderId="0" xfId="1" applyNumberFormat="1" applyFont="1" applyFill="1" applyBorder="1" applyAlignment="1" applyProtection="1">
      <alignment horizontal="center" vertical="center"/>
    </xf>
    <xf numFmtId="49" fontId="5" fillId="10" borderId="0" xfId="0" applyNumberFormat="1" applyFont="1" applyFill="1" applyBorder="1" applyAlignment="1" applyProtection="1">
      <alignment horizontal="center" vertical="center"/>
    </xf>
    <xf numFmtId="0" fontId="6" fillId="10" borderId="117" xfId="0" applyFont="1" applyFill="1" applyBorder="1" applyProtection="1"/>
    <xf numFmtId="0" fontId="0" fillId="10" borderId="118" xfId="0" applyFill="1" applyBorder="1" applyProtection="1"/>
    <xf numFmtId="0" fontId="6" fillId="10" borderId="119" xfId="0" applyFont="1" applyFill="1" applyBorder="1" applyProtection="1"/>
    <xf numFmtId="0" fontId="6" fillId="10" borderId="32" xfId="0" applyFont="1" applyFill="1" applyBorder="1" applyProtection="1"/>
    <xf numFmtId="10" fontId="5" fillId="10" borderId="32" xfId="0" applyNumberFormat="1" applyFont="1" applyFill="1" applyBorder="1" applyProtection="1"/>
    <xf numFmtId="0" fontId="5" fillId="10" borderId="106" xfId="0" applyFont="1" applyFill="1" applyBorder="1" applyAlignment="1" applyProtection="1">
      <alignment horizontal="center"/>
    </xf>
    <xf numFmtId="0" fontId="0" fillId="4" borderId="0" xfId="0" applyFill="1" applyBorder="1" applyProtection="1"/>
    <xf numFmtId="0" fontId="0" fillId="10" borderId="13" xfId="0" applyFill="1" applyBorder="1" applyProtection="1"/>
    <xf numFmtId="0" fontId="0" fillId="10" borderId="14" xfId="0" applyFill="1" applyBorder="1" applyProtection="1"/>
    <xf numFmtId="0" fontId="0" fillId="10" borderId="15" xfId="0" applyFill="1" applyBorder="1" applyProtection="1"/>
    <xf numFmtId="0" fontId="33" fillId="10" borderId="117" xfId="0" applyFont="1" applyFill="1" applyBorder="1" applyAlignment="1" applyProtection="1">
      <alignment horizontal="center" vertical="center"/>
    </xf>
    <xf numFmtId="0" fontId="0" fillId="10" borderId="0" xfId="0" applyFill="1" applyBorder="1" applyProtection="1"/>
    <xf numFmtId="0" fontId="33" fillId="10" borderId="0" xfId="0" applyFont="1" applyFill="1" applyBorder="1" applyAlignment="1" applyProtection="1">
      <alignment horizontal="left" vertical="center" indent="1"/>
    </xf>
    <xf numFmtId="0" fontId="0" fillId="10" borderId="117" xfId="0" applyFill="1" applyBorder="1" applyProtection="1"/>
    <xf numFmtId="0" fontId="5" fillId="10" borderId="0" xfId="0" applyFont="1" applyFill="1" applyBorder="1" applyAlignment="1" applyProtection="1">
      <alignment horizontal="left" vertical="center" indent="1"/>
    </xf>
    <xf numFmtId="0" fontId="35" fillId="10" borderId="117" xfId="0" applyFont="1" applyFill="1" applyBorder="1" applyAlignment="1" applyProtection="1">
      <alignment horizontal="center" vertical="center"/>
    </xf>
    <xf numFmtId="0" fontId="35" fillId="10" borderId="119" xfId="0" applyFont="1" applyFill="1" applyBorder="1" applyAlignment="1" applyProtection="1">
      <alignment horizontal="center" vertical="center"/>
    </xf>
    <xf numFmtId="0" fontId="0" fillId="10" borderId="32" xfId="0" applyFill="1" applyBorder="1" applyProtection="1"/>
    <xf numFmtId="0" fontId="0" fillId="10" borderId="120" xfId="0" applyFill="1" applyBorder="1" applyProtection="1"/>
    <xf numFmtId="0" fontId="33" fillId="10" borderId="12" xfId="0" applyFont="1" applyFill="1" applyBorder="1" applyAlignment="1" applyProtection="1">
      <alignment horizontal="left" vertical="center" indent="1"/>
    </xf>
    <xf numFmtId="0" fontId="33" fillId="10" borderId="12" xfId="0" applyFont="1" applyFill="1" applyBorder="1" applyAlignment="1" applyProtection="1">
      <alignment horizontal="right" vertical="center" indent="1"/>
    </xf>
    <xf numFmtId="0" fontId="33" fillId="10" borderId="17" xfId="0" applyFont="1" applyFill="1" applyBorder="1" applyAlignment="1" applyProtection="1">
      <alignment horizontal="left" vertical="center" indent="1"/>
    </xf>
    <xf numFmtId="0" fontId="6" fillId="10" borderId="118" xfId="0" applyFont="1" applyFill="1" applyBorder="1" applyProtection="1"/>
    <xf numFmtId="0" fontId="33" fillId="10" borderId="0" xfId="0" applyFont="1" applyFill="1" applyBorder="1" applyAlignment="1" applyProtection="1">
      <alignment vertical="center"/>
    </xf>
    <xf numFmtId="0" fontId="6" fillId="10" borderId="0" xfId="0" applyFont="1" applyFill="1" applyBorder="1" applyAlignment="1" applyProtection="1">
      <alignment vertical="top" wrapText="1"/>
    </xf>
    <xf numFmtId="0" fontId="6" fillId="10" borderId="120" xfId="0" applyFont="1" applyFill="1" applyBorder="1" applyProtection="1"/>
    <xf numFmtId="0" fontId="0" fillId="10" borderId="119" xfId="0" applyFill="1" applyBorder="1" applyProtection="1"/>
    <xf numFmtId="0" fontId="7" fillId="10" borderId="0" xfId="0" applyFont="1" applyFill="1" applyBorder="1" applyAlignment="1" applyProtection="1">
      <alignment horizontal="left" vertical="center" indent="1"/>
    </xf>
    <xf numFmtId="0" fontId="1" fillId="10" borderId="0" xfId="0" applyFont="1" applyFill="1" applyBorder="1" applyAlignment="1" applyProtection="1">
      <alignment vertical="center"/>
    </xf>
    <xf numFmtId="0" fontId="1" fillId="10" borderId="0" xfId="0" applyFont="1" applyFill="1" applyBorder="1" applyAlignment="1" applyProtection="1">
      <alignment horizontal="center" vertical="center"/>
    </xf>
    <xf numFmtId="3" fontId="2" fillId="10" borderId="0" xfId="0" applyNumberFormat="1" applyFont="1" applyFill="1" applyBorder="1" applyAlignment="1" applyProtection="1">
      <alignment horizontal="left" vertical="center" indent="1"/>
    </xf>
    <xf numFmtId="4" fontId="2" fillId="10" borderId="0" xfId="0" applyNumberFormat="1" applyFont="1" applyFill="1" applyBorder="1" applyAlignment="1" applyProtection="1">
      <alignment horizontal="center" vertical="center"/>
    </xf>
    <xf numFmtId="3" fontId="2" fillId="10" borderId="0" xfId="0" applyNumberFormat="1" applyFont="1" applyFill="1" applyBorder="1" applyAlignment="1" applyProtection="1">
      <alignment horizontal="center" vertical="center"/>
    </xf>
    <xf numFmtId="0" fontId="34" fillId="10" borderId="0" xfId="0" applyFont="1" applyFill="1" applyBorder="1" applyAlignment="1" applyProtection="1">
      <alignment horizontal="left" vertical="top" indent="1"/>
    </xf>
    <xf numFmtId="3" fontId="2" fillId="10" borderId="32" xfId="0" applyNumberFormat="1" applyFont="1" applyFill="1" applyBorder="1" applyAlignment="1" applyProtection="1">
      <alignment horizontal="left" vertical="center" indent="1"/>
    </xf>
    <xf numFmtId="4" fontId="2" fillId="10" borderId="32" xfId="0" applyNumberFormat="1" applyFont="1" applyFill="1" applyBorder="1" applyAlignment="1" applyProtection="1">
      <alignment horizontal="center" vertical="center"/>
    </xf>
    <xf numFmtId="3" fontId="2" fillId="10" borderId="32" xfId="0" applyNumberFormat="1" applyFont="1" applyFill="1" applyBorder="1" applyAlignment="1" applyProtection="1">
      <alignment horizontal="center" vertical="center"/>
    </xf>
    <xf numFmtId="0" fontId="34" fillId="10" borderId="32" xfId="0" applyFont="1" applyFill="1" applyBorder="1" applyAlignment="1" applyProtection="1">
      <alignment horizontal="left" vertical="top" indent="1"/>
    </xf>
    <xf numFmtId="0" fontId="33" fillId="10" borderId="15" xfId="0" applyFont="1" applyFill="1" applyBorder="1" applyAlignment="1" applyProtection="1">
      <alignment horizontal="center" vertical="center"/>
      <protection locked="0"/>
    </xf>
    <xf numFmtId="0" fontId="33" fillId="10" borderId="118" xfId="0" applyFont="1" applyFill="1" applyBorder="1" applyAlignment="1" applyProtection="1">
      <alignment horizontal="center" vertical="center"/>
      <protection locked="0"/>
    </xf>
    <xf numFmtId="0" fontId="33" fillId="10" borderId="32" xfId="0" applyFont="1" applyFill="1" applyBorder="1" applyAlignment="1" applyProtection="1">
      <alignment horizontal="center" vertical="center"/>
      <protection locked="0"/>
    </xf>
    <xf numFmtId="0" fontId="8" fillId="0" borderId="106" xfId="0" applyFont="1" applyFill="1" applyBorder="1" applyAlignment="1" applyProtection="1">
      <alignment horizontal="left" vertical="center" indent="1"/>
      <protection locked="0"/>
    </xf>
    <xf numFmtId="0" fontId="6" fillId="10" borderId="118" xfId="0" applyFont="1" applyFill="1" applyBorder="1" applyProtection="1">
      <protection locked="0"/>
    </xf>
    <xf numFmtId="0" fontId="6" fillId="10" borderId="0" xfId="0" applyFont="1" applyFill="1" applyBorder="1" applyAlignment="1" applyProtection="1">
      <alignment vertical="top" wrapText="1"/>
      <protection locked="0"/>
    </xf>
    <xf numFmtId="0" fontId="33" fillId="10" borderId="117" xfId="0" applyFont="1" applyFill="1" applyBorder="1" applyAlignment="1" applyProtection="1">
      <alignment horizontal="center" vertical="center"/>
      <protection locked="0"/>
    </xf>
    <xf numFmtId="0" fontId="33" fillId="10" borderId="0" xfId="0" applyFont="1" applyFill="1" applyBorder="1" applyAlignment="1" applyProtection="1">
      <alignment horizontal="left" vertical="center" indent="1"/>
      <protection locked="0"/>
    </xf>
    <xf numFmtId="0" fontId="0" fillId="4" borderId="0" xfId="0" applyFill="1" applyAlignment="1" applyProtection="1"/>
    <xf numFmtId="0" fontId="29" fillId="4" borderId="0" xfId="0" applyFont="1" applyFill="1" applyAlignment="1" applyProtection="1">
      <alignment horizontal="center" vertical="center" wrapText="1"/>
    </xf>
    <xf numFmtId="0" fontId="15" fillId="4" borderId="0" xfId="0" applyFont="1" applyFill="1" applyAlignment="1" applyProtection="1">
      <alignment horizontal="center"/>
    </xf>
    <xf numFmtId="0" fontId="15" fillId="4" borderId="0" xfId="0" applyFont="1" applyFill="1" applyAlignment="1" applyProtection="1">
      <alignment horizontal="center" vertical="center"/>
    </xf>
    <xf numFmtId="0" fontId="31" fillId="4" borderId="0" xfId="0" applyFont="1" applyFill="1" applyAlignment="1" applyProtection="1">
      <alignment horizontal="center" vertical="top" wrapText="1"/>
    </xf>
    <xf numFmtId="0" fontId="16" fillId="12" borderId="116" xfId="0" applyFont="1" applyFill="1" applyBorder="1" applyAlignment="1" applyProtection="1">
      <alignment horizontal="center"/>
    </xf>
    <xf numFmtId="0" fontId="16" fillId="12" borderId="2" xfId="0" applyFont="1" applyFill="1" applyBorder="1" applyAlignment="1" applyProtection="1">
      <alignment horizontal="center" vertical="center"/>
    </xf>
    <xf numFmtId="0" fontId="16" fillId="12" borderId="2" xfId="0" applyFont="1" applyFill="1" applyBorder="1" applyAlignment="1" applyProtection="1">
      <alignment horizontal="center"/>
    </xf>
    <xf numFmtId="0" fontId="0" fillId="4" borderId="0" xfId="0" applyFill="1" applyAlignment="1" applyProtection="1">
      <alignment horizontal="right" indent="2"/>
    </xf>
    <xf numFmtId="0" fontId="38" fillId="0" borderId="10" xfId="0" applyFont="1" applyFill="1" applyBorder="1" applyAlignment="1" applyProtection="1">
      <alignment horizontal="left" vertical="top" wrapText="1"/>
      <protection locked="0"/>
    </xf>
    <xf numFmtId="0" fontId="0" fillId="0" borderId="63" xfId="0" applyFont="1" applyFill="1" applyBorder="1" applyAlignment="1">
      <alignment horizontal="center" vertical="top"/>
    </xf>
    <xf numFmtId="0" fontId="0" fillId="18" borderId="63" xfId="0" applyFont="1" applyFill="1" applyBorder="1" applyAlignment="1">
      <alignment horizontal="center" vertical="top"/>
    </xf>
    <xf numFmtId="0" fontId="30" fillId="11" borderId="3" xfId="0" applyFont="1" applyFill="1" applyBorder="1" applyAlignment="1">
      <alignment vertical="center" wrapText="1"/>
    </xf>
    <xf numFmtId="0" fontId="30" fillId="11" borderId="10" xfId="0" applyFont="1" applyFill="1" applyBorder="1" applyAlignment="1">
      <alignment horizontal="center" vertical="center"/>
    </xf>
    <xf numFmtId="0" fontId="30" fillId="11" borderId="5" xfId="0" applyFont="1" applyFill="1" applyBorder="1" applyAlignment="1">
      <alignment vertical="center" wrapText="1"/>
    </xf>
    <xf numFmtId="0" fontId="30" fillId="11" borderId="1" xfId="0" applyFont="1" applyFill="1" applyBorder="1" applyAlignment="1">
      <alignment horizontal="center" vertical="center"/>
    </xf>
    <xf numFmtId="0" fontId="16" fillId="12" borderId="116" xfId="0" applyFont="1" applyFill="1" applyBorder="1" applyAlignment="1">
      <alignment horizontal="center"/>
    </xf>
    <xf numFmtId="0" fontId="39" fillId="2" borderId="106" xfId="0" applyFont="1" applyFill="1" applyBorder="1" applyAlignment="1" applyProtection="1">
      <alignment horizontal="center"/>
      <protection locked="0"/>
    </xf>
    <xf numFmtId="0" fontId="30" fillId="11" borderId="5" xfId="0" applyFont="1" applyFill="1" applyBorder="1" applyAlignment="1">
      <alignment horizontal="left" vertical="center" wrapText="1" indent="1"/>
    </xf>
    <xf numFmtId="0" fontId="30" fillId="11" borderId="7" xfId="0" applyFont="1" applyFill="1" applyBorder="1" applyAlignment="1">
      <alignment vertical="center" wrapText="1"/>
    </xf>
    <xf numFmtId="0" fontId="30" fillId="11" borderId="11" xfId="0" applyFont="1" applyFill="1" applyBorder="1" applyAlignment="1">
      <alignment horizontal="center" vertical="center"/>
    </xf>
    <xf numFmtId="0" fontId="30" fillId="11" borderId="10"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30" fillId="11" borderId="11" xfId="0" applyFont="1" applyFill="1" applyBorder="1" applyAlignment="1">
      <alignment horizontal="center" vertical="center" wrapText="1"/>
    </xf>
    <xf numFmtId="0" fontId="30" fillId="11" borderId="10" xfId="0" applyFont="1" applyFill="1" applyBorder="1" applyAlignment="1" applyProtection="1">
      <alignment horizontal="center" vertical="center"/>
    </xf>
    <xf numFmtId="0" fontId="12" fillId="0" borderId="10" xfId="0" applyFont="1" applyFill="1" applyBorder="1" applyAlignment="1" applyProtection="1">
      <alignment horizontal="center"/>
      <protection locked="0"/>
    </xf>
    <xf numFmtId="0" fontId="12" fillId="0" borderId="19"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6" fillId="11" borderId="3" xfId="0" applyFont="1" applyFill="1" applyBorder="1" applyAlignment="1">
      <alignment vertical="center" wrapText="1"/>
    </xf>
    <xf numFmtId="0" fontId="6" fillId="11" borderId="10" xfId="0" applyFont="1" applyFill="1" applyBorder="1" applyAlignment="1">
      <alignment horizontal="center" vertical="center"/>
    </xf>
    <xf numFmtId="0" fontId="6" fillId="11" borderId="5" xfId="0" applyFont="1" applyFill="1" applyBorder="1" applyAlignment="1">
      <alignment vertical="center" wrapText="1"/>
    </xf>
    <xf numFmtId="0" fontId="6" fillId="11" borderId="1" xfId="0" applyFont="1" applyFill="1" applyBorder="1" applyAlignment="1">
      <alignment horizontal="center" vertical="center"/>
    </xf>
    <xf numFmtId="0" fontId="6" fillId="11" borderId="7" xfId="0" applyFont="1" applyFill="1" applyBorder="1" applyAlignment="1">
      <alignment vertical="center" wrapText="1"/>
    </xf>
    <xf numFmtId="0" fontId="6" fillId="11" borderId="11" xfId="0" applyFont="1" applyFill="1" applyBorder="1" applyAlignment="1">
      <alignment horizontal="center" vertical="center"/>
    </xf>
    <xf numFmtId="0" fontId="30" fillId="11" borderId="18" xfId="0" applyFont="1" applyFill="1" applyBorder="1" applyAlignment="1">
      <alignment vertical="center" wrapText="1"/>
    </xf>
    <xf numFmtId="0" fontId="30" fillId="11" borderId="19" xfId="0" applyFont="1" applyFill="1" applyBorder="1" applyAlignment="1">
      <alignment horizontal="center" vertical="center" wrapText="1"/>
    </xf>
    <xf numFmtId="0" fontId="6" fillId="11" borderId="27" xfId="0" applyFont="1" applyFill="1" applyBorder="1" applyAlignment="1">
      <alignment vertical="center" wrapText="1"/>
    </xf>
    <xf numFmtId="0" fontId="30" fillId="11" borderId="28" xfId="0" applyFont="1" applyFill="1" applyBorder="1" applyAlignment="1">
      <alignment horizontal="center" vertical="center" wrapText="1"/>
    </xf>
    <xf numFmtId="0" fontId="6" fillId="11" borderId="19" xfId="0" applyFont="1" applyFill="1" applyBorder="1" applyAlignment="1">
      <alignment vertical="center" wrapText="1"/>
    </xf>
    <xf numFmtId="0" fontId="6" fillId="11" borderId="19" xfId="0" applyFont="1" applyFill="1" applyBorder="1" applyAlignment="1">
      <alignment horizontal="center" vertical="center"/>
    </xf>
    <xf numFmtId="0" fontId="6" fillId="11" borderId="1" xfId="0" applyFont="1" applyFill="1" applyBorder="1" applyAlignment="1">
      <alignment vertical="center" wrapText="1"/>
    </xf>
    <xf numFmtId="0" fontId="6" fillId="11" borderId="11" xfId="0" applyFont="1" applyFill="1" applyBorder="1" applyAlignment="1">
      <alignment vertical="center" wrapText="1"/>
    </xf>
    <xf numFmtId="0" fontId="30" fillId="11" borderId="5" xfId="0" applyFont="1" applyFill="1" applyBorder="1" applyAlignment="1">
      <alignment horizontal="left" vertical="center" wrapText="1" indent="2"/>
    </xf>
    <xf numFmtId="0" fontId="30" fillId="11" borderId="30" xfId="0" applyFont="1" applyFill="1" applyBorder="1" applyAlignment="1">
      <alignment vertical="center" wrapText="1"/>
    </xf>
    <xf numFmtId="0" fontId="30" fillId="11" borderId="21" xfId="0" applyFont="1" applyFill="1" applyBorder="1" applyAlignment="1">
      <alignment horizontal="center" vertical="center" wrapText="1"/>
    </xf>
    <xf numFmtId="0" fontId="30" fillId="11" borderId="5" xfId="0" applyFont="1" applyFill="1" applyBorder="1" applyAlignment="1">
      <alignment horizontal="left" vertical="center" wrapText="1"/>
    </xf>
    <xf numFmtId="0" fontId="30" fillId="11" borderId="7" xfId="0" applyFont="1" applyFill="1" applyBorder="1" applyAlignment="1">
      <alignment horizontal="left" vertical="center" wrapText="1"/>
    </xf>
    <xf numFmtId="0" fontId="30" fillId="11" borderId="3" xfId="0" applyFont="1" applyFill="1" applyBorder="1" applyAlignment="1">
      <alignment horizontal="left" vertical="center" wrapText="1" indent="2"/>
    </xf>
    <xf numFmtId="0" fontId="30" fillId="11" borderId="7" xfId="0" applyFont="1" applyFill="1" applyBorder="1" applyAlignment="1">
      <alignment horizontal="left" vertical="center" wrapText="1" indent="2"/>
    </xf>
    <xf numFmtId="0" fontId="40" fillId="0" borderId="10" xfId="0" applyFont="1" applyFill="1" applyBorder="1" applyAlignment="1" applyProtection="1">
      <alignment wrapText="1"/>
      <protection locked="0"/>
    </xf>
    <xf numFmtId="0" fontId="39" fillId="0" borderId="16" xfId="0" applyFont="1" applyFill="1" applyBorder="1" applyAlignment="1" applyProtection="1">
      <alignment horizontal="center"/>
    </xf>
    <xf numFmtId="0" fontId="39" fillId="0" borderId="17" xfId="0" applyFont="1" applyFill="1" applyBorder="1" applyAlignment="1" applyProtection="1">
      <alignment horizontal="center"/>
    </xf>
    <xf numFmtId="0" fontId="15" fillId="10" borderId="16" xfId="0" applyFont="1" applyFill="1" applyBorder="1" applyAlignment="1" applyProtection="1">
      <alignment horizontal="center"/>
    </xf>
    <xf numFmtId="0" fontId="15" fillId="10" borderId="12" xfId="0" applyFont="1" applyFill="1" applyBorder="1" applyAlignment="1" applyProtection="1">
      <alignment horizontal="center"/>
    </xf>
    <xf numFmtId="0" fontId="15" fillId="10" borderId="17" xfId="0" applyFont="1" applyFill="1" applyBorder="1" applyAlignment="1" applyProtection="1">
      <alignment horizontal="center"/>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30" fillId="11" borderId="109" xfId="0" applyFont="1" applyFill="1" applyBorder="1" applyAlignment="1" applyProtection="1">
      <alignment horizontal="left" vertical="center" wrapText="1"/>
    </xf>
    <xf numFmtId="0" fontId="30" fillId="11" borderId="108" xfId="0" applyFont="1" applyFill="1" applyBorder="1" applyAlignment="1" applyProtection="1">
      <alignment horizontal="left" vertical="center" wrapText="1"/>
    </xf>
    <xf numFmtId="0" fontId="33" fillId="10" borderId="0" xfId="0" applyFont="1" applyFill="1" applyBorder="1" applyAlignment="1" applyProtection="1">
      <alignment horizontal="left" vertical="center" indent="1"/>
      <protection locked="0"/>
    </xf>
    <xf numFmtId="0" fontId="33" fillId="10" borderId="16" xfId="0" applyFont="1" applyFill="1" applyBorder="1" applyAlignment="1" applyProtection="1">
      <alignment horizontal="left" vertical="center" indent="1"/>
    </xf>
    <xf numFmtId="0" fontId="33" fillId="10" borderId="12" xfId="0" applyFont="1" applyFill="1" applyBorder="1" applyAlignment="1" applyProtection="1">
      <alignment horizontal="left" vertical="center" indent="1"/>
    </xf>
    <xf numFmtId="0" fontId="33" fillId="10" borderId="17" xfId="0" applyFont="1" applyFill="1" applyBorder="1" applyAlignment="1" applyProtection="1">
      <alignment horizontal="left" vertical="center" indent="1"/>
    </xf>
    <xf numFmtId="0" fontId="5" fillId="10" borderId="0" xfId="0" applyFont="1" applyFill="1" applyBorder="1" applyAlignment="1" applyProtection="1">
      <alignment horizontal="left" vertical="center" indent="1"/>
    </xf>
    <xf numFmtId="0" fontId="5" fillId="10" borderId="0" xfId="0" applyFont="1" applyFill="1" applyBorder="1" applyAlignment="1" applyProtection="1">
      <alignment horizontal="left" vertical="center"/>
    </xf>
    <xf numFmtId="0" fontId="33" fillId="10" borderId="0" xfId="0" applyFont="1" applyFill="1" applyBorder="1" applyAlignment="1" applyProtection="1">
      <alignment horizontal="center" vertical="center"/>
      <protection locked="0"/>
    </xf>
    <xf numFmtId="0" fontId="33" fillId="10" borderId="0" xfId="0" applyFont="1" applyFill="1" applyBorder="1" applyAlignment="1" applyProtection="1">
      <alignment horizontal="center" vertical="center" wrapText="1"/>
      <protection locked="0"/>
    </xf>
    <xf numFmtId="0" fontId="33" fillId="10" borderId="118" xfId="0" applyFont="1" applyFill="1" applyBorder="1" applyAlignment="1" applyProtection="1">
      <alignment horizontal="center" vertical="center" wrapText="1"/>
      <protection locked="0"/>
    </xf>
    <xf numFmtId="0" fontId="33" fillId="10" borderId="0" xfId="0" applyFont="1" applyFill="1" applyBorder="1" applyAlignment="1" applyProtection="1">
      <alignment horizontal="left" vertical="center" indent="1"/>
    </xf>
    <xf numFmtId="0" fontId="33" fillId="10" borderId="106" xfId="0" applyFont="1" applyFill="1" applyBorder="1" applyAlignment="1" applyProtection="1">
      <alignment horizontal="center" vertical="center"/>
      <protection locked="0"/>
    </xf>
    <xf numFmtId="0" fontId="33" fillId="10" borderId="106" xfId="0" applyFont="1" applyFill="1" applyBorder="1" applyAlignment="1" applyProtection="1">
      <alignment horizontal="center" vertical="center"/>
    </xf>
    <xf numFmtId="0" fontId="36" fillId="10" borderId="0" xfId="0" applyFont="1" applyFill="1" applyBorder="1" applyAlignment="1" applyProtection="1">
      <alignment horizontal="center" vertical="center"/>
    </xf>
    <xf numFmtId="0" fontId="34" fillId="10" borderId="0" xfId="0" applyFont="1" applyFill="1" applyBorder="1" applyAlignment="1" applyProtection="1">
      <alignment horizontal="left" vertical="top" wrapText="1" indent="1"/>
    </xf>
    <xf numFmtId="0" fontId="33" fillId="10" borderId="0" xfId="0" applyFont="1" applyFill="1" applyBorder="1" applyAlignment="1" applyProtection="1">
      <alignment horizontal="center" vertical="center"/>
    </xf>
    <xf numFmtId="14" fontId="3" fillId="0" borderId="16" xfId="0" applyNumberFormat="1" applyFont="1" applyFill="1" applyBorder="1" applyAlignment="1" applyProtection="1">
      <alignment horizontal="center" vertical="center"/>
      <protection locked="0"/>
    </xf>
    <xf numFmtId="14" fontId="3" fillId="0" borderId="17" xfId="0" applyNumberFormat="1"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xf>
    <xf numFmtId="0" fontId="6" fillId="10" borderId="0" xfId="0" applyFont="1" applyFill="1" applyBorder="1" applyAlignment="1" applyProtection="1">
      <alignment horizontal="center" vertical="top" wrapText="1"/>
      <protection locked="0"/>
    </xf>
    <xf numFmtId="0" fontId="6" fillId="10" borderId="118" xfId="0" applyFont="1" applyFill="1" applyBorder="1" applyAlignment="1" applyProtection="1">
      <alignment horizontal="center" vertical="top" wrapText="1"/>
      <protection locked="0"/>
    </xf>
    <xf numFmtId="0" fontId="5" fillId="10" borderId="16" xfId="0" applyFont="1" applyFill="1" applyBorder="1" applyAlignment="1" applyProtection="1">
      <alignment horizontal="left"/>
      <protection locked="0"/>
    </xf>
    <xf numFmtId="0" fontId="5" fillId="10" borderId="12" xfId="0" applyFont="1" applyFill="1" applyBorder="1" applyAlignment="1" applyProtection="1">
      <alignment horizontal="left"/>
      <protection locked="0"/>
    </xf>
    <xf numFmtId="0" fontId="5" fillId="10" borderId="17" xfId="0" applyFont="1" applyFill="1" applyBorder="1" applyAlignment="1" applyProtection="1">
      <alignment horizontal="left"/>
      <protection locked="0"/>
    </xf>
    <xf numFmtId="0" fontId="33" fillId="10" borderId="106" xfId="0" applyFont="1" applyFill="1" applyBorder="1" applyAlignment="1" applyProtection="1">
      <alignment horizontal="left" vertical="center" indent="1"/>
    </xf>
    <xf numFmtId="0" fontId="34" fillId="10" borderId="0" xfId="0" applyFont="1" applyFill="1" applyBorder="1" applyAlignment="1" applyProtection="1">
      <alignment horizontal="left" vertical="top" wrapText="1" indent="1"/>
      <protection locked="0"/>
    </xf>
    <xf numFmtId="0" fontId="34" fillId="10" borderId="32" xfId="0" applyFont="1" applyFill="1" applyBorder="1" applyAlignment="1" applyProtection="1">
      <alignment horizontal="left" vertical="top" wrapText="1" indent="1"/>
      <protection locked="0"/>
    </xf>
    <xf numFmtId="0" fontId="5" fillId="10" borderId="32" xfId="0" applyFont="1" applyFill="1" applyBorder="1" applyAlignment="1" applyProtection="1">
      <alignment horizontal="left" vertical="center" indent="1"/>
    </xf>
    <xf numFmtId="0" fontId="33" fillId="10" borderId="12" xfId="0" applyFont="1" applyFill="1" applyBorder="1" applyAlignment="1" applyProtection="1">
      <alignment horizontal="center"/>
    </xf>
    <xf numFmtId="0" fontId="33" fillId="10" borderId="17" xfId="0" applyFont="1" applyFill="1" applyBorder="1" applyAlignment="1" applyProtection="1">
      <alignment horizontal="center"/>
    </xf>
    <xf numFmtId="0" fontId="33" fillId="10" borderId="16" xfId="0" applyFont="1" applyFill="1" applyBorder="1" applyAlignment="1" applyProtection="1">
      <alignment horizontal="center" vertical="center"/>
    </xf>
    <xf numFmtId="0" fontId="33" fillId="10" borderId="17" xfId="0" applyFont="1" applyFill="1" applyBorder="1" applyAlignment="1" applyProtection="1">
      <alignment horizontal="center" vertical="center"/>
    </xf>
    <xf numFmtId="0" fontId="33" fillId="10" borderId="106" xfId="0" applyFont="1" applyFill="1" applyBorder="1" applyAlignment="1" applyProtection="1">
      <alignment horizontal="left" vertical="center" indent="1"/>
      <protection locked="0"/>
    </xf>
    <xf numFmtId="0" fontId="5" fillId="10" borderId="32" xfId="0" applyFont="1" applyFill="1" applyBorder="1" applyAlignment="1" applyProtection="1">
      <alignment horizontal="left" indent="1"/>
      <protection locked="0"/>
    </xf>
    <xf numFmtId="0" fontId="5" fillId="10" borderId="14" xfId="0" applyFont="1" applyFill="1" applyBorder="1" applyAlignment="1" applyProtection="1">
      <alignment horizontal="center" vertical="center"/>
      <protection locked="0"/>
    </xf>
    <xf numFmtId="0" fontId="5" fillId="10" borderId="0" xfId="0" applyFont="1" applyFill="1" applyBorder="1" applyAlignment="1" applyProtection="1">
      <alignment horizontal="left" vertical="center" indent="1"/>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0" fillId="10" borderId="11" xfId="0" applyFont="1" applyFill="1" applyBorder="1" applyAlignment="1" applyProtection="1">
      <alignment horizontal="left" wrapText="1"/>
    </xf>
    <xf numFmtId="0" fontId="30" fillId="10" borderId="8" xfId="0" applyFont="1" applyFill="1" applyBorder="1" applyAlignment="1" applyProtection="1">
      <alignment horizontal="left" wrapText="1"/>
    </xf>
    <xf numFmtId="0" fontId="33" fillId="10" borderId="12" xfId="0" applyFont="1" applyFill="1" applyBorder="1" applyAlignment="1" applyProtection="1">
      <alignment horizontal="left" vertical="center"/>
      <protection locked="0"/>
    </xf>
    <xf numFmtId="0" fontId="33" fillId="10" borderId="17" xfId="0" applyFont="1" applyFill="1" applyBorder="1" applyAlignment="1" applyProtection="1">
      <alignment horizontal="left" vertical="center"/>
      <protection locked="0"/>
    </xf>
    <xf numFmtId="0" fontId="30" fillId="10" borderId="19" xfId="0" applyFont="1" applyFill="1" applyBorder="1" applyAlignment="1" applyProtection="1">
      <alignment horizontal="left" wrapText="1"/>
    </xf>
    <xf numFmtId="0" fontId="30" fillId="10" borderId="20" xfId="0" applyFont="1" applyFill="1" applyBorder="1" applyAlignment="1" applyProtection="1">
      <alignment horizontal="left" wrapText="1"/>
    </xf>
    <xf numFmtId="0" fontId="30" fillId="10" borderId="1" xfId="0" applyFont="1" applyFill="1" applyBorder="1" applyAlignment="1" applyProtection="1">
      <alignment horizontal="left" wrapText="1"/>
    </xf>
    <xf numFmtId="0" fontId="30" fillId="10" borderId="6" xfId="0" applyFont="1" applyFill="1" applyBorder="1" applyAlignment="1" applyProtection="1">
      <alignment horizontal="left" wrapText="1"/>
    </xf>
    <xf numFmtId="0" fontId="5" fillId="10" borderId="16" xfId="0" applyFont="1" applyFill="1" applyBorder="1" applyAlignment="1" applyProtection="1">
      <alignment horizontal="center"/>
      <protection locked="0"/>
    </xf>
    <xf numFmtId="0" fontId="5" fillId="10" borderId="12" xfId="0" applyFont="1" applyFill="1" applyBorder="1" applyAlignment="1" applyProtection="1">
      <alignment horizontal="center"/>
      <protection locked="0"/>
    </xf>
    <xf numFmtId="0" fontId="5" fillId="10" borderId="17" xfId="0" applyFont="1" applyFill="1" applyBorder="1" applyAlignment="1" applyProtection="1">
      <alignment horizontal="center"/>
      <protection locked="0"/>
    </xf>
    <xf numFmtId="0" fontId="33" fillId="10" borderId="121" xfId="0" applyFont="1" applyFill="1" applyBorder="1" applyAlignment="1" applyProtection="1">
      <alignment horizontal="left" vertical="center" indent="1"/>
    </xf>
    <xf numFmtId="14" fontId="5" fillId="10" borderId="117" xfId="0" applyNumberFormat="1" applyFont="1" applyFill="1" applyBorder="1" applyAlignment="1" applyProtection="1">
      <alignment horizontal="right" vertical="center"/>
      <protection locked="0"/>
    </xf>
    <xf numFmtId="14" fontId="5" fillId="10" borderId="0" xfId="0" applyNumberFormat="1" applyFont="1" applyFill="1" applyBorder="1" applyAlignment="1" applyProtection="1">
      <alignment horizontal="right" vertical="center"/>
      <protection locked="0"/>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0" fillId="0" borderId="63" xfId="0" applyFont="1" applyFill="1" applyBorder="1" applyAlignment="1">
      <alignment horizontal="left" vertical="top"/>
    </xf>
    <xf numFmtId="0" fontId="0" fillId="0" borderId="66" xfId="0" applyFont="1" applyFill="1" applyBorder="1" applyAlignment="1">
      <alignment horizontal="left" vertical="top"/>
    </xf>
    <xf numFmtId="0" fontId="0" fillId="0" borderId="78" xfId="0" applyFont="1" applyFill="1" applyBorder="1" applyAlignment="1">
      <alignment horizontal="left" vertical="top"/>
    </xf>
    <xf numFmtId="0" fontId="0" fillId="18" borderId="63" xfId="0" applyFont="1" applyFill="1" applyBorder="1" applyAlignment="1">
      <alignment horizontal="left" vertical="top"/>
    </xf>
    <xf numFmtId="0" fontId="0" fillId="18" borderId="66" xfId="0" applyFont="1" applyFill="1" applyBorder="1" applyAlignment="1">
      <alignment horizontal="left" vertical="top"/>
    </xf>
    <xf numFmtId="0" fontId="0" fillId="18" borderId="78" xfId="0" applyFont="1" applyFill="1" applyBorder="1" applyAlignment="1">
      <alignment horizontal="left" vertical="top"/>
    </xf>
    <xf numFmtId="0" fontId="5" fillId="8" borderId="45" xfId="0" applyFont="1" applyFill="1" applyBorder="1" applyAlignment="1">
      <alignment horizontal="center" vertical="top"/>
    </xf>
    <xf numFmtId="0" fontId="5" fillId="8" borderId="77" xfId="0" applyFont="1" applyFill="1" applyBorder="1" applyAlignment="1">
      <alignment horizontal="center" vertical="top"/>
    </xf>
    <xf numFmtId="0" fontId="5" fillId="8" borderId="0" xfId="0" applyFont="1" applyFill="1" applyBorder="1" applyAlignment="1">
      <alignment horizontal="center" vertical="top"/>
    </xf>
    <xf numFmtId="0" fontId="5" fillId="8" borderId="76" xfId="0" applyFont="1" applyFill="1" applyBorder="1" applyAlignment="1">
      <alignment horizontal="center" vertical="top"/>
    </xf>
    <xf numFmtId="0" fontId="5" fillId="8" borderId="43" xfId="0" applyFont="1" applyFill="1" applyBorder="1" applyAlignment="1">
      <alignment horizontal="center" vertical="top"/>
    </xf>
    <xf numFmtId="0" fontId="5" fillId="8" borderId="75" xfId="0" applyFont="1" applyFill="1" applyBorder="1" applyAlignment="1">
      <alignment horizontal="center" vertical="top"/>
    </xf>
    <xf numFmtId="0" fontId="5" fillId="8" borderId="74" xfId="0" applyFont="1" applyFill="1" applyBorder="1" applyAlignment="1">
      <alignment horizontal="center" vertical="top"/>
    </xf>
    <xf numFmtId="0" fontId="5" fillId="10" borderId="79" xfId="0" applyFont="1" applyFill="1" applyBorder="1" applyAlignment="1">
      <alignment horizontal="center" vertical="top" wrapText="1"/>
    </xf>
    <xf numFmtId="0" fontId="5" fillId="10" borderId="80" xfId="0" applyFont="1" applyFill="1" applyBorder="1" applyAlignment="1">
      <alignment horizontal="center" vertical="top" wrapText="1"/>
    </xf>
    <xf numFmtId="0" fontId="5" fillId="10" borderId="81" xfId="0" applyFont="1" applyFill="1" applyBorder="1" applyAlignment="1">
      <alignment horizontal="center" vertical="top" wrapText="1"/>
    </xf>
    <xf numFmtId="0" fontId="2" fillId="2" borderId="82" xfId="0" applyFont="1" applyFill="1" applyBorder="1" applyAlignment="1">
      <alignment vertical="top" wrapText="1"/>
    </xf>
    <xf numFmtId="0" fontId="2" fillId="2" borderId="52" xfId="0" applyFont="1" applyFill="1" applyBorder="1" applyAlignment="1">
      <alignment vertical="top" wrapText="1"/>
    </xf>
    <xf numFmtId="0" fontId="26" fillId="2" borderId="52" xfId="0" applyFont="1" applyFill="1" applyBorder="1" applyAlignment="1">
      <alignment horizontal="right" vertical="top" wrapText="1"/>
    </xf>
    <xf numFmtId="0" fontId="26" fillId="2" borderId="83" xfId="0" applyFont="1" applyFill="1" applyBorder="1" applyAlignment="1">
      <alignment horizontal="right" vertical="top" wrapText="1"/>
    </xf>
    <xf numFmtId="0" fontId="2" fillId="2" borderId="84"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6" fillId="2" borderId="39" xfId="0" applyFont="1" applyFill="1" applyBorder="1" applyAlignment="1">
      <alignment horizontal="right" vertical="center" wrapText="1"/>
    </xf>
    <xf numFmtId="0" fontId="26" fillId="2" borderId="85" xfId="0" applyFont="1" applyFill="1" applyBorder="1" applyAlignment="1">
      <alignment horizontal="right" vertical="center" wrapText="1"/>
    </xf>
    <xf numFmtId="0" fontId="9" fillId="4" borderId="86" xfId="0" applyFont="1" applyFill="1" applyBorder="1" applyAlignment="1">
      <alignment horizontal="center" vertical="top" wrapText="1"/>
    </xf>
    <xf numFmtId="0" fontId="9" fillId="4" borderId="54" xfId="0" applyFont="1" applyFill="1" applyBorder="1" applyAlignment="1">
      <alignment horizontal="center" vertical="top" wrapText="1"/>
    </xf>
    <xf numFmtId="0" fontId="9" fillId="4" borderId="87" xfId="0" applyFont="1" applyFill="1" applyBorder="1" applyAlignment="1">
      <alignment horizontal="center" vertical="top" wrapText="1"/>
    </xf>
    <xf numFmtId="0" fontId="5" fillId="6" borderId="73" xfId="0" applyFont="1" applyFill="1" applyBorder="1" applyAlignment="1">
      <alignment horizontal="left" vertical="top"/>
    </xf>
    <xf numFmtId="0" fontId="5" fillId="6" borderId="72" xfId="0" applyFont="1" applyFill="1" applyBorder="1" applyAlignment="1">
      <alignment horizontal="left" vertical="top"/>
    </xf>
    <xf numFmtId="0" fontId="5" fillId="6" borderId="70" xfId="0" applyFont="1" applyFill="1" applyBorder="1" applyAlignment="1">
      <alignment horizontal="left" vertical="top"/>
    </xf>
    <xf numFmtId="2" fontId="5" fillId="10" borderId="86" xfId="0" applyNumberFormat="1" applyFont="1" applyFill="1" applyBorder="1" applyAlignment="1">
      <alignment horizontal="left" vertical="top"/>
    </xf>
    <xf numFmtId="2" fontId="5" fillId="10" borderId="54" xfId="0" applyNumberFormat="1" applyFont="1" applyFill="1" applyBorder="1" applyAlignment="1">
      <alignment horizontal="left" vertical="top"/>
    </xf>
    <xf numFmtId="0" fontId="5" fillId="4" borderId="82" xfId="0" applyFont="1" applyFill="1" applyBorder="1" applyAlignment="1">
      <alignment horizontal="left" vertical="center"/>
    </xf>
    <xf numFmtId="0" fontId="5" fillId="4" borderId="88" xfId="0" applyFont="1" applyFill="1" applyBorder="1" applyAlignment="1">
      <alignment horizontal="left" vertical="center"/>
    </xf>
    <xf numFmtId="0" fontId="5" fillId="4" borderId="52" xfId="0" applyFont="1" applyFill="1" applyBorder="1" applyAlignment="1">
      <alignment horizontal="center" vertical="top"/>
    </xf>
    <xf numFmtId="0" fontId="5" fillId="10" borderId="82" xfId="0" applyFont="1" applyFill="1" applyBorder="1" applyAlignment="1">
      <alignment vertical="top"/>
    </xf>
    <xf numFmtId="0" fontId="5" fillId="10" borderId="52" xfId="0" applyFont="1" applyFill="1" applyBorder="1" applyAlignment="1">
      <alignment vertical="top"/>
    </xf>
    <xf numFmtId="0" fontId="5" fillId="10" borderId="83" xfId="0" applyFont="1" applyFill="1" applyBorder="1" applyAlignment="1">
      <alignment vertical="top"/>
    </xf>
    <xf numFmtId="0" fontId="0" fillId="4" borderId="0" xfId="0" applyFont="1" applyFill="1" applyBorder="1" applyAlignment="1">
      <alignment vertical="top"/>
    </xf>
    <xf numFmtId="0" fontId="0" fillId="4" borderId="89" xfId="0" applyFont="1" applyFill="1" applyBorder="1" applyAlignment="1">
      <alignment vertical="top"/>
    </xf>
    <xf numFmtId="0" fontId="5" fillId="10" borderId="94" xfId="0" applyFont="1" applyFill="1" applyBorder="1" applyAlignment="1">
      <alignment horizontal="right" vertical="top"/>
    </xf>
    <xf numFmtId="0" fontId="5" fillId="10" borderId="65" xfId="0" applyFont="1" applyFill="1" applyBorder="1" applyAlignment="1">
      <alignment horizontal="right" vertical="top"/>
    </xf>
    <xf numFmtId="0" fontId="5" fillId="10" borderId="64" xfId="0" applyFont="1" applyFill="1" applyBorder="1" applyAlignment="1">
      <alignment horizontal="right" vertical="top"/>
    </xf>
    <xf numFmtId="0" fontId="5" fillId="10" borderId="96" xfId="0" applyFont="1" applyFill="1" applyBorder="1" applyAlignment="1">
      <alignment horizontal="right" vertical="top"/>
    </xf>
    <xf numFmtId="0" fontId="5" fillId="10" borderId="61" xfId="0" applyFont="1" applyFill="1" applyBorder="1" applyAlignment="1">
      <alignment horizontal="right" vertical="top"/>
    </xf>
    <xf numFmtId="0" fontId="5" fillId="10" borderId="60" xfId="0" applyFont="1" applyFill="1" applyBorder="1" applyAlignment="1">
      <alignment horizontal="right" vertical="top"/>
    </xf>
    <xf numFmtId="0" fontId="0" fillId="0" borderId="88" xfId="0" applyFont="1" applyBorder="1" applyAlignment="1">
      <alignment horizontal="center" vertical="top"/>
    </xf>
    <xf numFmtId="0" fontId="0" fillId="0" borderId="0" xfId="0" applyFont="1" applyBorder="1" applyAlignment="1">
      <alignment horizontal="center" vertical="top"/>
    </xf>
    <xf numFmtId="0" fontId="0" fillId="0" borderId="89" xfId="0" applyFont="1" applyBorder="1" applyAlignment="1">
      <alignment horizontal="center" vertical="top"/>
    </xf>
    <xf numFmtId="0" fontId="5" fillId="10" borderId="53" xfId="0" applyFont="1" applyFill="1" applyBorder="1" applyAlignment="1">
      <alignment horizontal="center" vertical="center"/>
    </xf>
    <xf numFmtId="0" fontId="5" fillId="10" borderId="83" xfId="0" applyFont="1" applyFill="1" applyBorder="1" applyAlignment="1">
      <alignment horizontal="center" vertical="center"/>
    </xf>
    <xf numFmtId="0" fontId="5" fillId="10" borderId="50" xfId="0" applyFont="1" applyFill="1" applyBorder="1" applyAlignment="1">
      <alignment horizontal="center" vertical="center"/>
    </xf>
    <xf numFmtId="0" fontId="5" fillId="10" borderId="89" xfId="0" applyFont="1" applyFill="1" applyBorder="1" applyAlignment="1">
      <alignment horizontal="center" vertical="center"/>
    </xf>
    <xf numFmtId="0" fontId="5" fillId="10" borderId="40" xfId="0" applyFont="1" applyFill="1" applyBorder="1" applyAlignment="1">
      <alignment horizontal="center" vertical="center"/>
    </xf>
    <xf numFmtId="0" fontId="5" fillId="10" borderId="85"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0" xfId="0" applyFont="1" applyFill="1" applyBorder="1" applyAlignment="1">
      <alignment horizontal="center" vertical="center"/>
    </xf>
    <xf numFmtId="9" fontId="5" fillId="4" borderId="52" xfId="1" applyFont="1" applyFill="1" applyBorder="1" applyAlignment="1">
      <alignment horizontal="center" vertical="center"/>
    </xf>
    <xf numFmtId="9" fontId="5" fillId="4" borderId="0" xfId="1" applyFont="1" applyFill="1" applyBorder="1" applyAlignment="1">
      <alignment horizontal="center" vertical="center"/>
    </xf>
    <xf numFmtId="9" fontId="22" fillId="0" borderId="0" xfId="0" applyNumberFormat="1" applyFont="1" applyFill="1" applyBorder="1" applyAlignment="1">
      <alignment horizontal="left" vertical="center" wrapText="1"/>
    </xf>
    <xf numFmtId="9" fontId="22" fillId="0" borderId="89" xfId="0" applyNumberFormat="1" applyFont="1" applyFill="1" applyBorder="1" applyAlignment="1">
      <alignment horizontal="left" vertical="center" wrapText="1"/>
    </xf>
    <xf numFmtId="9" fontId="22" fillId="14" borderId="0" xfId="0" applyNumberFormat="1" applyFont="1" applyFill="1" applyBorder="1" applyAlignment="1">
      <alignment horizontal="left" vertical="center" wrapText="1"/>
    </xf>
    <xf numFmtId="0" fontId="22" fillId="14" borderId="0" xfId="0" applyFont="1" applyFill="1" applyBorder="1" applyAlignment="1">
      <alignment horizontal="left" vertical="center" wrapText="1"/>
    </xf>
    <xf numFmtId="0" fontId="22" fillId="14" borderId="89" xfId="0" applyFont="1" applyFill="1" applyBorder="1" applyAlignment="1">
      <alignment horizontal="left" vertical="center" wrapText="1"/>
    </xf>
    <xf numFmtId="9" fontId="22" fillId="0" borderId="0" xfId="0" applyNumberFormat="1" applyFont="1" applyFill="1" applyBorder="1" applyAlignment="1">
      <alignment vertical="center" wrapText="1"/>
    </xf>
    <xf numFmtId="0" fontId="22" fillId="0" borderId="0" xfId="0" applyFont="1" applyFill="1" applyBorder="1" applyAlignment="1">
      <alignment vertical="center" wrapText="1"/>
    </xf>
    <xf numFmtId="0" fontId="22" fillId="0" borderId="89" xfId="0" applyFont="1" applyFill="1" applyBorder="1" applyAlignment="1">
      <alignment vertical="center" wrapText="1"/>
    </xf>
    <xf numFmtId="9" fontId="22" fillId="14" borderId="0" xfId="0" applyNumberFormat="1" applyFont="1" applyFill="1" applyBorder="1" applyAlignment="1">
      <alignment vertical="center" wrapText="1"/>
    </xf>
    <xf numFmtId="0" fontId="22" fillId="14" borderId="0" xfId="0" applyFont="1" applyFill="1" applyBorder="1" applyAlignment="1">
      <alignment vertical="center" wrapText="1"/>
    </xf>
    <xf numFmtId="0" fontId="22" fillId="14" borderId="89" xfId="0" applyFont="1" applyFill="1" applyBorder="1" applyAlignment="1">
      <alignment vertical="center" wrapText="1"/>
    </xf>
    <xf numFmtId="0" fontId="22" fillId="0" borderId="0" xfId="0" applyFont="1" applyFill="1" applyBorder="1" applyAlignment="1">
      <alignment horizontal="left" vertical="center" wrapText="1"/>
    </xf>
    <xf numFmtId="0" fontId="22" fillId="0" borderId="89" xfId="0" applyFont="1" applyFill="1" applyBorder="1" applyAlignment="1">
      <alignment horizontal="left" vertical="center" wrapText="1"/>
    </xf>
    <xf numFmtId="9" fontId="23" fillId="14" borderId="39" xfId="0" applyNumberFormat="1" applyFont="1" applyFill="1" applyBorder="1" applyAlignment="1">
      <alignment vertical="center" wrapText="1"/>
    </xf>
    <xf numFmtId="0" fontId="23" fillId="14" borderId="39" xfId="0" applyFont="1" applyFill="1" applyBorder="1" applyAlignment="1">
      <alignment vertical="center" wrapText="1"/>
    </xf>
    <xf numFmtId="0" fontId="23" fillId="14" borderId="85" xfId="0" applyFont="1" applyFill="1" applyBorder="1" applyAlignment="1">
      <alignment vertical="center" wrapText="1"/>
    </xf>
    <xf numFmtId="0" fontId="5" fillId="4" borderId="83"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103" xfId="0" applyFont="1" applyFill="1" applyBorder="1" applyAlignment="1">
      <alignment horizontal="center" vertical="center"/>
    </xf>
    <xf numFmtId="2" fontId="5" fillId="3" borderId="101" xfId="0" applyNumberFormat="1" applyFont="1" applyFill="1" applyBorder="1" applyAlignment="1">
      <alignment horizontal="left" vertical="top"/>
    </xf>
    <xf numFmtId="2" fontId="5" fillId="3" borderId="12" xfId="0" applyNumberFormat="1" applyFont="1" applyFill="1" applyBorder="1" applyAlignment="1">
      <alignment horizontal="left" vertical="top"/>
    </xf>
    <xf numFmtId="0" fontId="5" fillId="4" borderId="0" xfId="0" applyFont="1" applyFill="1" applyBorder="1" applyAlignment="1">
      <alignment horizontal="center" vertical="top"/>
    </xf>
    <xf numFmtId="0" fontId="15" fillId="10" borderId="0" xfId="0" applyFont="1" applyFill="1" applyAlignment="1">
      <alignment horizontal="center"/>
    </xf>
    <xf numFmtId="0" fontId="14" fillId="13" borderId="16"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41" fillId="4" borderId="0" xfId="0" applyFont="1" applyFill="1" applyAlignment="1" applyProtection="1">
      <alignment horizontal="center" vertical="center" wrapText="1"/>
    </xf>
    <xf numFmtId="0" fontId="14" fillId="4" borderId="0" xfId="0" applyFont="1" applyFill="1" applyAlignment="1" applyProtection="1">
      <alignment horizontal="right" vertical="center" wrapText="1" indent="1"/>
    </xf>
    <xf numFmtId="0" fontId="42" fillId="4" borderId="0" xfId="0" applyFont="1" applyFill="1" applyAlignment="1" applyProtection="1">
      <alignment vertical="top"/>
    </xf>
    <xf numFmtId="0" fontId="1" fillId="4" borderId="3" xfId="0" applyFont="1" applyFill="1" applyBorder="1" applyAlignment="1" applyProtection="1">
      <alignment horizontal="center" vertical="center"/>
    </xf>
    <xf numFmtId="0" fontId="38" fillId="4" borderId="25" xfId="0" applyFont="1" applyFill="1" applyBorder="1" applyAlignment="1" applyProtection="1">
      <alignment horizontal="left" wrapText="1"/>
    </xf>
    <xf numFmtId="0" fontId="38" fillId="4" borderId="114" xfId="0" applyFont="1" applyFill="1" applyBorder="1" applyAlignment="1" applyProtection="1">
      <alignment horizontal="left" wrapText="1"/>
    </xf>
    <xf numFmtId="0" fontId="38" fillId="4" borderId="115" xfId="0" applyFont="1" applyFill="1" applyBorder="1" applyAlignment="1" applyProtection="1">
      <alignment horizontal="left" wrapText="1"/>
    </xf>
    <xf numFmtId="0" fontId="1" fillId="4" borderId="5" xfId="0" applyFont="1" applyFill="1" applyBorder="1" applyAlignment="1" applyProtection="1">
      <alignment horizontal="center" vertical="center"/>
    </xf>
    <xf numFmtId="0" fontId="38" fillId="4" borderId="9" xfId="0" applyFont="1" applyFill="1" applyBorder="1" applyAlignment="1" applyProtection="1">
      <alignment horizontal="left" wrapText="1"/>
    </xf>
    <xf numFmtId="0" fontId="38" fillId="4" borderId="112" xfId="0" applyFont="1" applyFill="1" applyBorder="1" applyAlignment="1" applyProtection="1">
      <alignment horizontal="left" wrapText="1"/>
    </xf>
    <xf numFmtId="0" fontId="38" fillId="4" borderId="113" xfId="0" applyFont="1" applyFill="1" applyBorder="1" applyAlignment="1" applyProtection="1">
      <alignment horizontal="left" wrapText="1"/>
    </xf>
    <xf numFmtId="0" fontId="1" fillId="4" borderId="7" xfId="0" applyFont="1" applyFill="1" applyBorder="1" applyAlignment="1" applyProtection="1">
      <alignment horizontal="center" vertical="center"/>
    </xf>
    <xf numFmtId="0" fontId="38" fillId="4" borderId="26" xfId="0" applyFont="1" applyFill="1" applyBorder="1" applyAlignment="1" applyProtection="1">
      <alignment horizontal="left" wrapText="1"/>
    </xf>
    <xf numFmtId="0" fontId="38" fillId="4" borderId="110" xfId="0" applyFont="1" applyFill="1" applyBorder="1" applyAlignment="1" applyProtection="1">
      <alignment horizontal="left" wrapText="1"/>
    </xf>
    <xf numFmtId="0" fontId="38" fillId="4" borderId="111" xfId="0" applyFont="1" applyFill="1" applyBorder="1" applyAlignment="1" applyProtection="1">
      <alignment horizontal="left" wrapText="1"/>
    </xf>
    <xf numFmtId="0" fontId="42" fillId="4" borderId="32" xfId="0" applyFont="1" applyFill="1" applyBorder="1" applyAlignment="1" applyProtection="1">
      <alignment horizontal="left"/>
    </xf>
  </cellXfs>
  <cellStyles count="2">
    <cellStyle name="Normal" xfId="0" builtinId="0"/>
    <cellStyle name="Percent" xfId="1" builtinId="5"/>
  </cellStyles>
  <dxfs count="21">
    <dxf>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ill>
        <patternFill>
          <bgColor rgb="FFBF311A"/>
        </patternFill>
      </fill>
    </dxf>
    <dxf>
      <fill>
        <patternFill>
          <bgColor rgb="FFE58E1A"/>
        </patternFill>
      </fill>
    </dxf>
    <dxf>
      <fill>
        <patternFill>
          <bgColor rgb="FF949B50"/>
        </patternFill>
      </fill>
    </dxf>
  </dxfs>
  <tableStyles count="0" defaultTableStyle="TableStyleMedium2" defaultPivotStyle="PivotStyleLight16"/>
  <colors>
    <mruColors>
      <color rgb="FFF54D5A"/>
      <color rgb="FF807F83"/>
      <color rgb="FF21A4FF"/>
      <color rgb="FF1C75BB"/>
      <color rgb="FFD9D9D9"/>
      <color rgb="FF02E16C"/>
      <color rgb="FF6C6D70"/>
      <color rgb="FFFEE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0"/>
          <c:order val="1"/>
          <c:tx>
            <c:strRef>
              <c:f>Summary!$H$52</c:f>
              <c:strCache>
                <c:ptCount val="1"/>
                <c:pt idx="0">
                  <c:v>Total</c:v>
                </c:pt>
              </c:strCache>
            </c:strRef>
          </c:tx>
          <c:explosion val="14"/>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E7-4A10-8728-E3C8865B1A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E7-4A10-8728-E3C8865B1A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E7-4A10-8728-E3C8865B1A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E7-4A10-8728-E3C8865B1A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E7-4A10-8728-E3C8865B1AD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E7-4A10-8728-E3C8865B1AD4}"/>
              </c:ext>
            </c:extLst>
          </c:dPt>
          <c:dLbls>
            <c:delete val="1"/>
          </c:dLbls>
          <c:cat>
            <c:strRef>
              <c:f>Summary!$L$54:$L$59</c:f>
              <c:strCache>
                <c:ptCount val="6"/>
                <c:pt idx="0">
                  <c:v>Y</c:v>
                </c:pt>
                <c:pt idx="1">
                  <c:v>R</c:v>
                </c:pt>
                <c:pt idx="2">
                  <c:v>T</c:v>
                </c:pt>
                <c:pt idx="3">
                  <c:v>M</c:v>
                </c:pt>
                <c:pt idx="4">
                  <c:v>F</c:v>
                </c:pt>
                <c:pt idx="5">
                  <c:v>N</c:v>
                </c:pt>
              </c:strCache>
            </c:strRef>
          </c:cat>
          <c:val>
            <c:numRef>
              <c:f>Summary!$H$54:$H$59</c:f>
              <c:numCache>
                <c:formatCode>#,##0</c:formatCode>
                <c:ptCount val="6"/>
                <c:pt idx="0">
                  <c:v>0</c:v>
                </c:pt>
                <c:pt idx="1">
                  <c:v>0</c:v>
                </c:pt>
                <c:pt idx="2">
                  <c:v>0</c:v>
                </c:pt>
                <c:pt idx="3">
                  <c:v>0</c:v>
                </c:pt>
                <c:pt idx="4">
                  <c:v>0</c:v>
                </c:pt>
                <c:pt idx="5">
                  <c:v>27</c:v>
                </c:pt>
              </c:numCache>
            </c:numRef>
          </c:val>
          <c:extLst>
            <c:ext xmlns:c16="http://schemas.microsoft.com/office/drawing/2014/chart" uri="{C3380CC4-5D6E-409C-BE32-E72D297353CC}">
              <c16:uniqueId val="{0000000D-1313-45E0-BE21-2845D7B57A26}"/>
            </c:ext>
          </c:extLst>
        </c:ser>
        <c:ser>
          <c:idx val="1"/>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13-45E0-BE21-2845D7B57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13-45E0-BE21-2845D7B57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13-45E0-BE21-2845D7B57A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13-45E0-BE21-2845D7B57A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13-45E0-BE21-2845D7B57A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313-45E0-BE21-2845D7B57A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Summary!$L$54:$L$59</c:f>
              <c:strCache>
                <c:ptCount val="6"/>
                <c:pt idx="0">
                  <c:v>Y</c:v>
                </c:pt>
                <c:pt idx="1">
                  <c:v>R</c:v>
                </c:pt>
                <c:pt idx="2">
                  <c:v>T</c:v>
                </c:pt>
                <c:pt idx="3">
                  <c:v>M</c:v>
                </c:pt>
                <c:pt idx="4">
                  <c:v>F</c:v>
                </c:pt>
                <c:pt idx="5">
                  <c:v>N</c:v>
                </c:pt>
              </c:strCache>
            </c:strRef>
          </c:cat>
          <c:val>
            <c:numRef>
              <c:f>Summary!$H$54:$H$59</c:f>
              <c:numCache>
                <c:formatCode>#,##0</c:formatCode>
                <c:ptCount val="6"/>
                <c:pt idx="0">
                  <c:v>0</c:v>
                </c:pt>
                <c:pt idx="1">
                  <c:v>0</c:v>
                </c:pt>
                <c:pt idx="2">
                  <c:v>0</c:v>
                </c:pt>
                <c:pt idx="3">
                  <c:v>0</c:v>
                </c:pt>
                <c:pt idx="4">
                  <c:v>0</c:v>
                </c:pt>
                <c:pt idx="5">
                  <c:v>27</c:v>
                </c:pt>
              </c:numCache>
            </c:numRef>
          </c:val>
          <c:extLst>
            <c:ext xmlns:c16="http://schemas.microsoft.com/office/drawing/2014/chart" uri="{C3380CC4-5D6E-409C-BE32-E72D297353CC}">
              <c16:uniqueId val="{0000000C-1313-45E0-BE21-2845D7B57A26}"/>
            </c:ext>
          </c:extLst>
        </c:ser>
        <c:dLbls>
          <c:dLblPos val="outEnd"/>
          <c:showLegendKey val="0"/>
          <c:showVal val="0"/>
          <c:showCatName val="1"/>
          <c:showSerName val="0"/>
          <c:showPercent val="0"/>
          <c:showBubbleSize val="0"/>
          <c:showLeaderLines val="1"/>
        </c:dLbls>
        <c:firstSliceAng val="0"/>
        <c:extLst>
          <c:ext xmlns:c15="http://schemas.microsoft.com/office/drawing/2012/chart" uri="{02D57815-91ED-43cb-92C2-25804820EDAC}">
            <c15:filteredPieSeries>
              <c15:ser>
                <c:idx val="2"/>
                <c:order val="0"/>
                <c:tx>
                  <c:strRef>
                    <c:extLst>
                      <c:ext uri="{02D57815-91ED-43cb-92C2-25804820EDAC}">
                        <c15:formulaRef>
                          <c15:sqref>Summary!$H$52</c15:sqref>
                        </c15:formulaRef>
                      </c:ext>
                    </c:extLst>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9-CBE7-4A10-8728-E3C8865B1A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B-CBE7-4A10-8728-E3C8865B1A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D-CBE7-4A10-8728-E3C8865B1A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F-CBE7-4A10-8728-E3C8865B1A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1-CBE7-4A10-8728-E3C8865B1AD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3-CBE7-4A10-8728-E3C8865B1A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Summary!$L$54:$L$59</c15:sqref>
                        </c15:formulaRef>
                      </c:ext>
                    </c:extLst>
                    <c:strCache>
                      <c:ptCount val="6"/>
                      <c:pt idx="0">
                        <c:v>Y</c:v>
                      </c:pt>
                      <c:pt idx="1">
                        <c:v>R</c:v>
                      </c:pt>
                      <c:pt idx="2">
                        <c:v>T</c:v>
                      </c:pt>
                      <c:pt idx="3">
                        <c:v>M</c:v>
                      </c:pt>
                      <c:pt idx="4">
                        <c:v>F</c:v>
                      </c:pt>
                      <c:pt idx="5">
                        <c:v>N</c:v>
                      </c:pt>
                    </c:strCache>
                  </c:strRef>
                </c:cat>
                <c:val>
                  <c:numRef>
                    <c:extLst>
                      <c:ext uri="{02D57815-91ED-43cb-92C2-25804820EDAC}">
                        <c15:formulaRef>
                          <c15:sqref>Summary!$H$54:$H$59</c15:sqref>
                        </c15:formulaRef>
                      </c:ext>
                    </c:extLst>
                    <c:numCache>
                      <c:formatCode>#,##0</c:formatCode>
                      <c:ptCount val="6"/>
                      <c:pt idx="0">
                        <c:v>0</c:v>
                      </c:pt>
                      <c:pt idx="1">
                        <c:v>0</c:v>
                      </c:pt>
                      <c:pt idx="2">
                        <c:v>0</c:v>
                      </c:pt>
                      <c:pt idx="3">
                        <c:v>0</c:v>
                      </c:pt>
                      <c:pt idx="4">
                        <c:v>0</c:v>
                      </c:pt>
                      <c:pt idx="5">
                        <c:v>27</c:v>
                      </c:pt>
                    </c:numCache>
                  </c:numRef>
                </c:val>
                <c:extLst>
                  <c:ext xmlns:c16="http://schemas.microsoft.com/office/drawing/2014/chart" uri="{C3380CC4-5D6E-409C-BE32-E72D297353CC}">
                    <c16:uniqueId val="{0000000E-1313-45E0-BE21-2845D7B57A26}"/>
                  </c:ext>
                </c:extLst>
              </c15:ser>
            </c15:filteredPieSeries>
          </c:ext>
        </c:extLst>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Summary!$H$173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A1D-47D9-B288-CCA90B278E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A1D-47D9-B288-CCA90B278E8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A1D-47D9-B288-CCA90B278E8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A1D-47D9-B288-CCA90B278E8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A1D-47D9-B288-CCA90B278E8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A1D-47D9-B288-CCA90B278E86}"/>
              </c:ext>
            </c:extLst>
          </c:dPt>
          <c:cat>
            <c:strRef>
              <c:f>Summary!$L$54:$L$59</c:f>
              <c:strCache>
                <c:ptCount val="6"/>
                <c:pt idx="0">
                  <c:v>Y</c:v>
                </c:pt>
                <c:pt idx="1">
                  <c:v>R</c:v>
                </c:pt>
                <c:pt idx="2">
                  <c:v>T</c:v>
                </c:pt>
                <c:pt idx="3">
                  <c:v>M</c:v>
                </c:pt>
                <c:pt idx="4">
                  <c:v>F</c:v>
                </c:pt>
                <c:pt idx="5">
                  <c:v>N</c:v>
                </c:pt>
              </c:strCache>
            </c:strRef>
          </c:cat>
          <c:val>
            <c:numRef>
              <c:f>Summary!$H$175:$H$180</c:f>
              <c:numCache>
                <c:formatCode>#,##0</c:formatCode>
                <c:ptCount val="6"/>
                <c:pt idx="0">
                  <c:v>0</c:v>
                </c:pt>
                <c:pt idx="1">
                  <c:v>0</c:v>
                </c:pt>
                <c:pt idx="2">
                  <c:v>0</c:v>
                </c:pt>
                <c:pt idx="3">
                  <c:v>0</c:v>
                </c:pt>
                <c:pt idx="4">
                  <c:v>0</c:v>
                </c:pt>
                <c:pt idx="5">
                  <c:v>32</c:v>
                </c:pt>
              </c:numCache>
            </c:numRef>
          </c:val>
          <c:extLst>
            <c:ext xmlns:c16="http://schemas.microsoft.com/office/drawing/2014/chart" uri="{C3380CC4-5D6E-409C-BE32-E72D297353CC}">
              <c16:uniqueId val="{0000000C-AA1D-47D9-B288-CCA90B278E8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Summary!$H$184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C53-4FD2-98D1-DC0BDF7C39D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C53-4FD2-98D1-DC0BDF7C39D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C53-4FD2-98D1-DC0BDF7C39D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C53-4FD2-98D1-DC0BDF7C39D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C53-4FD2-98D1-DC0BDF7C39D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C53-4FD2-98D1-DC0BDF7C39D1}"/>
              </c:ext>
            </c:extLst>
          </c:dPt>
          <c:cat>
            <c:strRef>
              <c:f>Summary!$L$54:$L$59</c:f>
              <c:strCache>
                <c:ptCount val="6"/>
                <c:pt idx="0">
                  <c:v>Y</c:v>
                </c:pt>
                <c:pt idx="1">
                  <c:v>R</c:v>
                </c:pt>
                <c:pt idx="2">
                  <c:v>T</c:v>
                </c:pt>
                <c:pt idx="3">
                  <c:v>M</c:v>
                </c:pt>
                <c:pt idx="4">
                  <c:v>F</c:v>
                </c:pt>
                <c:pt idx="5">
                  <c:v>N</c:v>
                </c:pt>
              </c:strCache>
            </c:strRef>
          </c:cat>
          <c:val>
            <c:numRef>
              <c:f>Summary!$H$186:$H$191</c:f>
              <c:numCache>
                <c:formatCode>#,##0</c:formatCode>
                <c:ptCount val="6"/>
                <c:pt idx="0">
                  <c:v>0</c:v>
                </c:pt>
                <c:pt idx="1">
                  <c:v>0</c:v>
                </c:pt>
                <c:pt idx="2">
                  <c:v>0</c:v>
                </c:pt>
                <c:pt idx="3">
                  <c:v>0</c:v>
                </c:pt>
                <c:pt idx="4">
                  <c:v>0</c:v>
                </c:pt>
                <c:pt idx="5">
                  <c:v>87</c:v>
                </c:pt>
              </c:numCache>
            </c:numRef>
          </c:val>
          <c:extLst>
            <c:ext xmlns:c16="http://schemas.microsoft.com/office/drawing/2014/chart" uri="{C3380CC4-5D6E-409C-BE32-E72D297353CC}">
              <c16:uniqueId val="{0000000C-6C53-4FD2-98D1-DC0BDF7C39D1}"/>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Summary!$H$195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A38-4E04-95C7-9F78DFE007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A38-4E04-95C7-9F78DFE007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A38-4E04-95C7-9F78DFE007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A38-4E04-95C7-9F78DFE007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A38-4E04-95C7-9F78DFE007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A38-4E04-95C7-9F78DFE0071B}"/>
              </c:ext>
            </c:extLst>
          </c:dPt>
          <c:cat>
            <c:strRef>
              <c:f>Summary!$L$54:$L$59</c:f>
              <c:strCache>
                <c:ptCount val="6"/>
                <c:pt idx="0">
                  <c:v>Y</c:v>
                </c:pt>
                <c:pt idx="1">
                  <c:v>R</c:v>
                </c:pt>
                <c:pt idx="2">
                  <c:v>T</c:v>
                </c:pt>
                <c:pt idx="3">
                  <c:v>M</c:v>
                </c:pt>
                <c:pt idx="4">
                  <c:v>F</c:v>
                </c:pt>
                <c:pt idx="5">
                  <c:v>N</c:v>
                </c:pt>
              </c:strCache>
            </c:strRef>
          </c:cat>
          <c:val>
            <c:numRef>
              <c:f>Summary!$H$197:$H$202</c:f>
              <c:numCache>
                <c:formatCode>#,##0</c:formatCode>
                <c:ptCount val="6"/>
                <c:pt idx="0">
                  <c:v>0</c:v>
                </c:pt>
                <c:pt idx="1">
                  <c:v>0</c:v>
                </c:pt>
                <c:pt idx="2">
                  <c:v>0</c:v>
                </c:pt>
                <c:pt idx="3">
                  <c:v>0</c:v>
                </c:pt>
                <c:pt idx="4">
                  <c:v>0</c:v>
                </c:pt>
                <c:pt idx="5">
                  <c:v>158</c:v>
                </c:pt>
              </c:numCache>
            </c:numRef>
          </c:val>
          <c:extLst>
            <c:ext xmlns:c16="http://schemas.microsoft.com/office/drawing/2014/chart" uri="{C3380CC4-5D6E-409C-BE32-E72D297353CC}">
              <c16:uniqueId val="{0000000C-EA38-4E04-95C7-9F78DFE0071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Summary!$H$206</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7A3-43B3-A8D0-F16ED7A053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7A3-43B3-A8D0-F16ED7A053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7A3-43B3-A8D0-F16ED7A053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7A3-43B3-A8D0-F16ED7A053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7A3-43B3-A8D0-F16ED7A0539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7A3-43B3-A8D0-F16ED7A0539E}"/>
              </c:ext>
            </c:extLst>
          </c:dPt>
          <c:cat>
            <c:strRef>
              <c:f>Summary!$L$54:$L$59</c:f>
              <c:strCache>
                <c:ptCount val="6"/>
                <c:pt idx="0">
                  <c:v>Y</c:v>
                </c:pt>
                <c:pt idx="1">
                  <c:v>R</c:v>
                </c:pt>
                <c:pt idx="2">
                  <c:v>T</c:v>
                </c:pt>
                <c:pt idx="3">
                  <c:v>M</c:v>
                </c:pt>
                <c:pt idx="4">
                  <c:v>F</c:v>
                </c:pt>
                <c:pt idx="5">
                  <c:v>N</c:v>
                </c:pt>
              </c:strCache>
            </c:strRef>
          </c:cat>
          <c:val>
            <c:numRef>
              <c:f>Summary!$H$208:$H$213</c:f>
              <c:numCache>
                <c:formatCode>#,##0</c:formatCode>
                <c:ptCount val="6"/>
                <c:pt idx="0">
                  <c:v>0</c:v>
                </c:pt>
                <c:pt idx="1">
                  <c:v>0</c:v>
                </c:pt>
                <c:pt idx="2">
                  <c:v>0</c:v>
                </c:pt>
                <c:pt idx="3">
                  <c:v>0</c:v>
                </c:pt>
                <c:pt idx="4">
                  <c:v>0</c:v>
                </c:pt>
                <c:pt idx="5">
                  <c:v>105</c:v>
                </c:pt>
              </c:numCache>
            </c:numRef>
          </c:val>
          <c:extLst>
            <c:ext xmlns:c16="http://schemas.microsoft.com/office/drawing/2014/chart" uri="{C3380CC4-5D6E-409C-BE32-E72D297353CC}">
              <c16:uniqueId val="{0000000C-B7A3-43B3-A8D0-F16ED7A0539E}"/>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Summary!$H$217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12-481D-BA39-17E486085E7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12-481D-BA39-17E486085E7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12-481D-BA39-17E486085E7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12-481D-BA39-17E486085E7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312-481D-BA39-17E486085E7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312-481D-BA39-17E486085E7A}"/>
              </c:ext>
            </c:extLst>
          </c:dPt>
          <c:cat>
            <c:strRef>
              <c:f>Summary!$L$54:$L$59</c:f>
              <c:strCache>
                <c:ptCount val="6"/>
                <c:pt idx="0">
                  <c:v>Y</c:v>
                </c:pt>
                <c:pt idx="1">
                  <c:v>R</c:v>
                </c:pt>
                <c:pt idx="2">
                  <c:v>T</c:v>
                </c:pt>
                <c:pt idx="3">
                  <c:v>M</c:v>
                </c:pt>
                <c:pt idx="4">
                  <c:v>F</c:v>
                </c:pt>
                <c:pt idx="5">
                  <c:v>N</c:v>
                </c:pt>
              </c:strCache>
            </c:strRef>
          </c:cat>
          <c:val>
            <c:numRef>
              <c:f>Summary!$H$219:$H$224</c:f>
              <c:numCache>
                <c:formatCode>#,##0</c:formatCode>
                <c:ptCount val="6"/>
                <c:pt idx="0">
                  <c:v>0</c:v>
                </c:pt>
                <c:pt idx="1">
                  <c:v>0</c:v>
                </c:pt>
                <c:pt idx="2">
                  <c:v>0</c:v>
                </c:pt>
                <c:pt idx="3">
                  <c:v>0</c:v>
                </c:pt>
                <c:pt idx="4">
                  <c:v>0</c:v>
                </c:pt>
                <c:pt idx="5">
                  <c:v>34</c:v>
                </c:pt>
              </c:numCache>
            </c:numRef>
          </c:val>
          <c:extLst>
            <c:ext xmlns:c16="http://schemas.microsoft.com/office/drawing/2014/chart" uri="{C3380CC4-5D6E-409C-BE32-E72D297353CC}">
              <c16:uniqueId val="{0000000C-9312-481D-BA39-17E486085E7A}"/>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Summary!$H$228</c:f>
              <c:strCache>
                <c:ptCount val="1"/>
                <c:pt idx="0">
                  <c:v>Total</c:v>
                </c:pt>
              </c:strCache>
            </c:strRef>
          </c:tx>
          <c:explosion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0D5-4441-A09D-C300C9985A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0D5-4441-A09D-C300C9985A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0D5-4441-A09D-C300C9985A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0D5-4441-A09D-C300C9985A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0D5-4441-A09D-C300C9985A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0D5-4441-A09D-C300C9985A76}"/>
              </c:ext>
            </c:extLst>
          </c:dPt>
          <c:cat>
            <c:strRef>
              <c:f>Summary!$L$54:$L$59</c:f>
              <c:strCache>
                <c:ptCount val="6"/>
                <c:pt idx="0">
                  <c:v>Y</c:v>
                </c:pt>
                <c:pt idx="1">
                  <c:v>R</c:v>
                </c:pt>
                <c:pt idx="2">
                  <c:v>T</c:v>
                </c:pt>
                <c:pt idx="3">
                  <c:v>M</c:v>
                </c:pt>
                <c:pt idx="4">
                  <c:v>F</c:v>
                </c:pt>
                <c:pt idx="5">
                  <c:v>N</c:v>
                </c:pt>
              </c:strCache>
            </c:strRef>
          </c:cat>
          <c:val>
            <c:numRef>
              <c:f>Summary!$H$230:$H$235</c:f>
              <c:numCache>
                <c:formatCode>#,##0</c:formatCode>
                <c:ptCount val="6"/>
                <c:pt idx="0">
                  <c:v>0</c:v>
                </c:pt>
                <c:pt idx="1">
                  <c:v>0</c:v>
                </c:pt>
                <c:pt idx="2">
                  <c:v>0</c:v>
                </c:pt>
                <c:pt idx="3">
                  <c:v>0</c:v>
                </c:pt>
                <c:pt idx="4">
                  <c:v>0</c:v>
                </c:pt>
                <c:pt idx="5">
                  <c:v>133</c:v>
                </c:pt>
              </c:numCache>
            </c:numRef>
          </c:val>
          <c:extLst>
            <c:ext xmlns:c16="http://schemas.microsoft.com/office/drawing/2014/chart" uri="{C3380CC4-5D6E-409C-BE32-E72D297353CC}">
              <c16:uniqueId val="{0000000C-E0D5-4441-A09D-C300C9985A7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Summary!$H$239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E8F-42AE-AE6E-4C320E79D9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E8F-42AE-AE6E-4C320E79D9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E8F-42AE-AE6E-4C320E79D9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E8F-42AE-AE6E-4C320E79D9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E8F-42AE-AE6E-4C320E79D9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E8F-42AE-AE6E-4C320E79D9C4}"/>
              </c:ext>
            </c:extLst>
          </c:dPt>
          <c:cat>
            <c:strRef>
              <c:f>Summary!$L$54:$L$59</c:f>
              <c:strCache>
                <c:ptCount val="6"/>
                <c:pt idx="0">
                  <c:v>Y</c:v>
                </c:pt>
                <c:pt idx="1">
                  <c:v>R</c:v>
                </c:pt>
                <c:pt idx="2">
                  <c:v>T</c:v>
                </c:pt>
                <c:pt idx="3">
                  <c:v>M</c:v>
                </c:pt>
                <c:pt idx="4">
                  <c:v>F</c:v>
                </c:pt>
                <c:pt idx="5">
                  <c:v>N</c:v>
                </c:pt>
              </c:strCache>
            </c:strRef>
          </c:cat>
          <c:val>
            <c:numRef>
              <c:f>Summary!$H$241:$H$246</c:f>
              <c:numCache>
                <c:formatCode>#,##0</c:formatCode>
                <c:ptCount val="6"/>
                <c:pt idx="0">
                  <c:v>0</c:v>
                </c:pt>
                <c:pt idx="1">
                  <c:v>0</c:v>
                </c:pt>
                <c:pt idx="2">
                  <c:v>0</c:v>
                </c:pt>
                <c:pt idx="3">
                  <c:v>0</c:v>
                </c:pt>
                <c:pt idx="4">
                  <c:v>0</c:v>
                </c:pt>
                <c:pt idx="5">
                  <c:v>1029</c:v>
                </c:pt>
              </c:numCache>
            </c:numRef>
          </c:val>
          <c:extLst>
            <c:ext xmlns:c16="http://schemas.microsoft.com/office/drawing/2014/chart" uri="{C3380CC4-5D6E-409C-BE32-E72D297353CC}">
              <c16:uniqueId val="{0000000C-FE8F-42AE-AE6E-4C320E79D9C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Summary!$H$74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5B-4E60-BBAE-FA5CBB7205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5B-4E60-BBAE-FA5CBB7205D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5B-4E60-BBAE-FA5CBB7205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5B-4E60-BBAE-FA5CBB7205D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5B-4E60-BBAE-FA5CBB7205D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5B-4E60-BBAE-FA5CBB7205DC}"/>
              </c:ext>
            </c:extLst>
          </c:dPt>
          <c:cat>
            <c:strRef>
              <c:f>Summary!$L$54:$L$59</c:f>
              <c:strCache>
                <c:ptCount val="6"/>
                <c:pt idx="0">
                  <c:v>Y</c:v>
                </c:pt>
                <c:pt idx="1">
                  <c:v>R</c:v>
                </c:pt>
                <c:pt idx="2">
                  <c:v>T</c:v>
                </c:pt>
                <c:pt idx="3">
                  <c:v>M</c:v>
                </c:pt>
                <c:pt idx="4">
                  <c:v>F</c:v>
                </c:pt>
                <c:pt idx="5">
                  <c:v>N</c:v>
                </c:pt>
              </c:strCache>
            </c:strRef>
          </c:cat>
          <c:val>
            <c:numRef>
              <c:f>Summary!$H$76:$H$81</c:f>
              <c:numCache>
                <c:formatCode>#,##0</c:formatCode>
                <c:ptCount val="6"/>
                <c:pt idx="0">
                  <c:v>0</c:v>
                </c:pt>
                <c:pt idx="1">
                  <c:v>0</c:v>
                </c:pt>
                <c:pt idx="2">
                  <c:v>0</c:v>
                </c:pt>
                <c:pt idx="3">
                  <c:v>0</c:v>
                </c:pt>
                <c:pt idx="4">
                  <c:v>0</c:v>
                </c:pt>
                <c:pt idx="5">
                  <c:v>26</c:v>
                </c:pt>
              </c:numCache>
            </c:numRef>
          </c:val>
          <c:extLst>
            <c:ext xmlns:c16="http://schemas.microsoft.com/office/drawing/2014/chart" uri="{C3380CC4-5D6E-409C-BE32-E72D297353CC}">
              <c16:uniqueId val="{0000000C-A95B-4E60-BBAE-FA5CBB7205DC}"/>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Summary!$H$63</c:f>
              <c:strCache>
                <c:ptCount val="1"/>
                <c:pt idx="0">
                  <c:v>Total</c:v>
                </c:pt>
              </c:strCache>
            </c:strRef>
          </c:tx>
          <c:explosion val="1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2C6-4563-A9C4-ED88876024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2C6-4563-A9C4-ED88876024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2C6-4563-A9C4-ED88876024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2C6-4563-A9C4-ED88876024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2C6-4563-A9C4-ED888760244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2C6-4563-A9C4-ED8887602448}"/>
              </c:ext>
            </c:extLst>
          </c:dPt>
          <c:cat>
            <c:strRef>
              <c:f>Summary!$L$54:$L$59</c:f>
              <c:strCache>
                <c:ptCount val="6"/>
                <c:pt idx="0">
                  <c:v>Y</c:v>
                </c:pt>
                <c:pt idx="1">
                  <c:v>R</c:v>
                </c:pt>
                <c:pt idx="2">
                  <c:v>T</c:v>
                </c:pt>
                <c:pt idx="3">
                  <c:v>M</c:v>
                </c:pt>
                <c:pt idx="4">
                  <c:v>F</c:v>
                </c:pt>
                <c:pt idx="5">
                  <c:v>N</c:v>
                </c:pt>
              </c:strCache>
            </c:strRef>
          </c:cat>
          <c:val>
            <c:numRef>
              <c:f>Summary!$H$65:$H$70</c:f>
              <c:numCache>
                <c:formatCode>#,##0</c:formatCode>
                <c:ptCount val="6"/>
                <c:pt idx="0">
                  <c:v>0</c:v>
                </c:pt>
                <c:pt idx="1">
                  <c:v>0</c:v>
                </c:pt>
                <c:pt idx="2">
                  <c:v>0</c:v>
                </c:pt>
                <c:pt idx="3">
                  <c:v>0</c:v>
                </c:pt>
                <c:pt idx="4">
                  <c:v>0</c:v>
                </c:pt>
                <c:pt idx="5">
                  <c:v>44</c:v>
                </c:pt>
              </c:numCache>
            </c:numRef>
          </c:val>
          <c:extLst>
            <c:ext xmlns:c16="http://schemas.microsoft.com/office/drawing/2014/chart" uri="{C3380CC4-5D6E-409C-BE32-E72D297353CC}">
              <c16:uniqueId val="{0000000C-32C6-4563-A9C4-ED888760244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Summary!$H$85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F0-4167-AD86-71A05559FBD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F0-4167-AD86-71A05559FBD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F0-4167-AD86-71A05559FBD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F0-4167-AD86-71A05559FBD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F0-4167-AD86-71A05559FBD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F0-4167-AD86-71A05559FBD1}"/>
              </c:ext>
            </c:extLst>
          </c:dPt>
          <c:cat>
            <c:strRef>
              <c:f>Summary!$L$54:$L$59</c:f>
              <c:strCache>
                <c:ptCount val="6"/>
                <c:pt idx="0">
                  <c:v>Y</c:v>
                </c:pt>
                <c:pt idx="1">
                  <c:v>R</c:v>
                </c:pt>
                <c:pt idx="2">
                  <c:v>T</c:v>
                </c:pt>
                <c:pt idx="3">
                  <c:v>M</c:v>
                </c:pt>
                <c:pt idx="4">
                  <c:v>F</c:v>
                </c:pt>
                <c:pt idx="5">
                  <c:v>N</c:v>
                </c:pt>
              </c:strCache>
            </c:strRef>
          </c:cat>
          <c:val>
            <c:numRef>
              <c:f>Summary!$H$87:$H$92</c:f>
              <c:numCache>
                <c:formatCode>#,##0</c:formatCode>
                <c:ptCount val="6"/>
                <c:pt idx="0">
                  <c:v>0</c:v>
                </c:pt>
                <c:pt idx="1">
                  <c:v>0</c:v>
                </c:pt>
                <c:pt idx="2">
                  <c:v>0</c:v>
                </c:pt>
                <c:pt idx="3">
                  <c:v>0</c:v>
                </c:pt>
                <c:pt idx="4">
                  <c:v>0</c:v>
                </c:pt>
                <c:pt idx="5">
                  <c:v>11</c:v>
                </c:pt>
              </c:numCache>
            </c:numRef>
          </c:val>
          <c:extLst>
            <c:ext xmlns:c16="http://schemas.microsoft.com/office/drawing/2014/chart" uri="{C3380CC4-5D6E-409C-BE32-E72D297353CC}">
              <c16:uniqueId val="{0000000C-2BF0-4167-AD86-71A05559FBD1}"/>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Summary!$H$96</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47-47B1-8C92-BF89D7357FE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47-47B1-8C92-BF89D7357FE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47-47B1-8C92-BF89D7357FE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47-47B1-8C92-BF89D7357FE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647-47B1-8C92-BF89D7357FE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647-47B1-8C92-BF89D7357FE0}"/>
              </c:ext>
            </c:extLst>
          </c:dPt>
          <c:cat>
            <c:strRef>
              <c:f>Summary!$L$54:$L$59</c:f>
              <c:strCache>
                <c:ptCount val="6"/>
                <c:pt idx="0">
                  <c:v>Y</c:v>
                </c:pt>
                <c:pt idx="1">
                  <c:v>R</c:v>
                </c:pt>
                <c:pt idx="2">
                  <c:v>T</c:v>
                </c:pt>
                <c:pt idx="3">
                  <c:v>M</c:v>
                </c:pt>
                <c:pt idx="4">
                  <c:v>F</c:v>
                </c:pt>
                <c:pt idx="5">
                  <c:v>N</c:v>
                </c:pt>
              </c:strCache>
            </c:strRef>
          </c:cat>
          <c:val>
            <c:numRef>
              <c:f>Summary!$H$98:$H$103</c:f>
              <c:numCache>
                <c:formatCode>#,##0</c:formatCode>
                <c:ptCount val="6"/>
                <c:pt idx="0">
                  <c:v>0</c:v>
                </c:pt>
                <c:pt idx="1">
                  <c:v>0</c:v>
                </c:pt>
                <c:pt idx="2">
                  <c:v>0</c:v>
                </c:pt>
                <c:pt idx="3">
                  <c:v>0</c:v>
                </c:pt>
                <c:pt idx="4">
                  <c:v>0</c:v>
                </c:pt>
                <c:pt idx="5">
                  <c:v>60</c:v>
                </c:pt>
              </c:numCache>
            </c:numRef>
          </c:val>
          <c:extLst>
            <c:ext xmlns:c16="http://schemas.microsoft.com/office/drawing/2014/chart" uri="{C3380CC4-5D6E-409C-BE32-E72D297353CC}">
              <c16:uniqueId val="{0000000C-E647-47B1-8C92-BF89D7357FE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Summary!$H$107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57-48A5-8408-896CF4EEC8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57-48A5-8408-896CF4EEC8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157-48A5-8408-896CF4EEC8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157-48A5-8408-896CF4EEC8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157-48A5-8408-896CF4EEC8F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57-48A5-8408-896CF4EEC8F1}"/>
              </c:ext>
            </c:extLst>
          </c:dPt>
          <c:cat>
            <c:strRef>
              <c:f>Summary!$L$54:$L$59</c:f>
              <c:strCache>
                <c:ptCount val="6"/>
                <c:pt idx="0">
                  <c:v>Y</c:v>
                </c:pt>
                <c:pt idx="1">
                  <c:v>R</c:v>
                </c:pt>
                <c:pt idx="2">
                  <c:v>T</c:v>
                </c:pt>
                <c:pt idx="3">
                  <c:v>M</c:v>
                </c:pt>
                <c:pt idx="4">
                  <c:v>F</c:v>
                </c:pt>
                <c:pt idx="5">
                  <c:v>N</c:v>
                </c:pt>
              </c:strCache>
            </c:strRef>
          </c:cat>
          <c:val>
            <c:numRef>
              <c:f>Summary!$H$109:$H$114</c:f>
              <c:numCache>
                <c:formatCode>#,##0</c:formatCode>
                <c:ptCount val="6"/>
                <c:pt idx="0">
                  <c:v>0</c:v>
                </c:pt>
                <c:pt idx="1">
                  <c:v>0</c:v>
                </c:pt>
                <c:pt idx="2">
                  <c:v>0</c:v>
                </c:pt>
                <c:pt idx="3">
                  <c:v>0</c:v>
                </c:pt>
                <c:pt idx="4">
                  <c:v>0</c:v>
                </c:pt>
                <c:pt idx="5">
                  <c:v>12</c:v>
                </c:pt>
              </c:numCache>
            </c:numRef>
          </c:val>
          <c:extLst>
            <c:ext xmlns:c16="http://schemas.microsoft.com/office/drawing/2014/chart" uri="{C3380CC4-5D6E-409C-BE32-E72D297353CC}">
              <c16:uniqueId val="{0000000C-F157-48A5-8408-896CF4EEC8F1}"/>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Summary!$H$118</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990-4967-8387-F6A0C7AAA9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990-4967-8387-F6A0C7AAA9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90-4967-8387-F6A0C7AAA9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990-4967-8387-F6A0C7AAA9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990-4967-8387-F6A0C7AAA92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990-4967-8387-F6A0C7AAA923}"/>
              </c:ext>
            </c:extLst>
          </c:dPt>
          <c:cat>
            <c:strRef>
              <c:f>Summary!$L$54:$L$59</c:f>
              <c:strCache>
                <c:ptCount val="6"/>
                <c:pt idx="0">
                  <c:v>Y</c:v>
                </c:pt>
                <c:pt idx="1">
                  <c:v>R</c:v>
                </c:pt>
                <c:pt idx="2">
                  <c:v>T</c:v>
                </c:pt>
                <c:pt idx="3">
                  <c:v>M</c:v>
                </c:pt>
                <c:pt idx="4">
                  <c:v>F</c:v>
                </c:pt>
                <c:pt idx="5">
                  <c:v>N</c:v>
                </c:pt>
              </c:strCache>
            </c:strRef>
          </c:cat>
          <c:val>
            <c:numRef>
              <c:f>Summary!$H$120:$H$125</c:f>
              <c:numCache>
                <c:formatCode>#,##0</c:formatCode>
                <c:ptCount val="6"/>
                <c:pt idx="0">
                  <c:v>0</c:v>
                </c:pt>
                <c:pt idx="1">
                  <c:v>0</c:v>
                </c:pt>
                <c:pt idx="2">
                  <c:v>0</c:v>
                </c:pt>
                <c:pt idx="3">
                  <c:v>0</c:v>
                </c:pt>
                <c:pt idx="4">
                  <c:v>0</c:v>
                </c:pt>
                <c:pt idx="5">
                  <c:v>35</c:v>
                </c:pt>
              </c:numCache>
            </c:numRef>
          </c:val>
          <c:extLst>
            <c:ext xmlns:c16="http://schemas.microsoft.com/office/drawing/2014/chart" uri="{C3380CC4-5D6E-409C-BE32-E72D297353CC}">
              <c16:uniqueId val="{0000000C-D990-4967-8387-F6A0C7AAA92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Summary!$H$129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240-4DD4-ABE4-78A7BD80EC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40-4DD4-ABE4-78A7BD80EC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240-4DD4-ABE4-78A7BD80EC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240-4DD4-ABE4-78A7BD80EC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240-4DD4-ABE4-78A7BD80EC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240-4DD4-ABE4-78A7BD80EC69}"/>
              </c:ext>
            </c:extLst>
          </c:dPt>
          <c:cat>
            <c:strRef>
              <c:f>Summary!$L$54:$L$59</c:f>
              <c:strCache>
                <c:ptCount val="6"/>
                <c:pt idx="0">
                  <c:v>Y</c:v>
                </c:pt>
                <c:pt idx="1">
                  <c:v>R</c:v>
                </c:pt>
                <c:pt idx="2">
                  <c:v>T</c:v>
                </c:pt>
                <c:pt idx="3">
                  <c:v>M</c:v>
                </c:pt>
                <c:pt idx="4">
                  <c:v>F</c:v>
                </c:pt>
                <c:pt idx="5">
                  <c:v>N</c:v>
                </c:pt>
              </c:strCache>
            </c:strRef>
          </c:cat>
          <c:val>
            <c:numRef>
              <c:f>Summary!$H$131:$H$136</c:f>
              <c:numCache>
                <c:formatCode>#,##0</c:formatCode>
                <c:ptCount val="6"/>
                <c:pt idx="0">
                  <c:v>0</c:v>
                </c:pt>
                <c:pt idx="1">
                  <c:v>0</c:v>
                </c:pt>
                <c:pt idx="2">
                  <c:v>0</c:v>
                </c:pt>
                <c:pt idx="3">
                  <c:v>0</c:v>
                </c:pt>
                <c:pt idx="4">
                  <c:v>0</c:v>
                </c:pt>
                <c:pt idx="5">
                  <c:v>24</c:v>
                </c:pt>
              </c:numCache>
            </c:numRef>
          </c:val>
          <c:extLst>
            <c:ext xmlns:c16="http://schemas.microsoft.com/office/drawing/2014/chart" uri="{C3380CC4-5D6E-409C-BE32-E72D297353CC}">
              <c16:uniqueId val="{0000000C-9240-4DD4-ABE4-78A7BD80EC6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Summary!$H$140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03-4C06-B51E-ED8BA4C87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03-4C06-B51E-ED8BA4C87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03-4C06-B51E-ED8BA4C87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03-4C06-B51E-ED8BA4C87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03-4C06-B51E-ED8BA4C87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03-4C06-B51E-ED8BA4C8754E}"/>
              </c:ext>
            </c:extLst>
          </c:dPt>
          <c:cat>
            <c:strRef>
              <c:f>Summary!$L$54:$L$59</c:f>
              <c:strCache>
                <c:ptCount val="6"/>
                <c:pt idx="0">
                  <c:v>Y</c:v>
                </c:pt>
                <c:pt idx="1">
                  <c:v>R</c:v>
                </c:pt>
                <c:pt idx="2">
                  <c:v>T</c:v>
                </c:pt>
                <c:pt idx="3">
                  <c:v>M</c:v>
                </c:pt>
                <c:pt idx="4">
                  <c:v>F</c:v>
                </c:pt>
                <c:pt idx="5">
                  <c:v>N</c:v>
                </c:pt>
              </c:strCache>
            </c:strRef>
          </c:cat>
          <c:val>
            <c:numRef>
              <c:f>Summary!$H$142:$H$147</c:f>
              <c:numCache>
                <c:formatCode>#,##0</c:formatCode>
                <c:ptCount val="6"/>
                <c:pt idx="0">
                  <c:v>0</c:v>
                </c:pt>
                <c:pt idx="1">
                  <c:v>0</c:v>
                </c:pt>
                <c:pt idx="2">
                  <c:v>0</c:v>
                </c:pt>
                <c:pt idx="3">
                  <c:v>0</c:v>
                </c:pt>
                <c:pt idx="4">
                  <c:v>0</c:v>
                </c:pt>
                <c:pt idx="5">
                  <c:v>136</c:v>
                </c:pt>
              </c:numCache>
            </c:numRef>
          </c:val>
          <c:extLst>
            <c:ext xmlns:c16="http://schemas.microsoft.com/office/drawing/2014/chart" uri="{C3380CC4-5D6E-409C-BE32-E72D297353CC}">
              <c16:uniqueId val="{0000000C-8103-4C06-B51E-ED8BA4C8754E}"/>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Summary!$H$151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DB-4B50-8335-50B754AA23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DB-4B50-8335-50B754AA23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8DB-4B50-8335-50B754AA23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DB-4B50-8335-50B754AA238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8DB-4B50-8335-50B754AA238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8DB-4B50-8335-50B754AA2380}"/>
              </c:ext>
            </c:extLst>
          </c:dPt>
          <c:cat>
            <c:strRef>
              <c:f>Summary!$L$54:$L$59</c:f>
              <c:strCache>
                <c:ptCount val="6"/>
                <c:pt idx="0">
                  <c:v>Y</c:v>
                </c:pt>
                <c:pt idx="1">
                  <c:v>R</c:v>
                </c:pt>
                <c:pt idx="2">
                  <c:v>T</c:v>
                </c:pt>
                <c:pt idx="3">
                  <c:v>M</c:v>
                </c:pt>
                <c:pt idx="4">
                  <c:v>F</c:v>
                </c:pt>
                <c:pt idx="5">
                  <c:v>N</c:v>
                </c:pt>
              </c:strCache>
            </c:strRef>
          </c:cat>
          <c:val>
            <c:numRef>
              <c:f>Summary!$H$153:$H$158</c:f>
              <c:numCache>
                <c:formatCode>#,##0</c:formatCode>
                <c:ptCount val="6"/>
                <c:pt idx="0">
                  <c:v>0</c:v>
                </c:pt>
                <c:pt idx="1">
                  <c:v>0</c:v>
                </c:pt>
                <c:pt idx="2">
                  <c:v>0</c:v>
                </c:pt>
                <c:pt idx="3">
                  <c:v>0</c:v>
                </c:pt>
                <c:pt idx="4">
                  <c:v>0</c:v>
                </c:pt>
                <c:pt idx="5">
                  <c:v>34</c:v>
                </c:pt>
              </c:numCache>
            </c:numRef>
          </c:val>
          <c:extLst>
            <c:ext xmlns:c16="http://schemas.microsoft.com/office/drawing/2014/chart" uri="{C3380CC4-5D6E-409C-BE32-E72D297353CC}">
              <c16:uniqueId val="{0000000C-18DB-4B50-8335-50B754AA238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Summary!$H$162</c:f>
              <c:strCache>
                <c:ptCount val="1"/>
                <c:pt idx="0">
                  <c:v>Total</c:v>
                </c:pt>
              </c:strCache>
            </c:strRef>
          </c:tx>
          <c:explosion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0B-4ABD-B688-9BE4E7F3D4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0B-4ABD-B688-9BE4E7F3D4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0B-4ABD-B688-9BE4E7F3D4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0B-4ABD-B688-9BE4E7F3D4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0B-4ABD-B688-9BE4E7F3D4F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0B-4ABD-B688-9BE4E7F3D4FD}"/>
              </c:ext>
            </c:extLst>
          </c:dPt>
          <c:cat>
            <c:strRef>
              <c:f>Summary!$L$54:$L$59</c:f>
              <c:strCache>
                <c:ptCount val="6"/>
                <c:pt idx="0">
                  <c:v>Y</c:v>
                </c:pt>
                <c:pt idx="1">
                  <c:v>R</c:v>
                </c:pt>
                <c:pt idx="2">
                  <c:v>T</c:v>
                </c:pt>
                <c:pt idx="3">
                  <c:v>M</c:v>
                </c:pt>
                <c:pt idx="4">
                  <c:v>F</c:v>
                </c:pt>
                <c:pt idx="5">
                  <c:v>N</c:v>
                </c:pt>
              </c:strCache>
            </c:strRef>
          </c:cat>
          <c:val>
            <c:numRef>
              <c:f>Summary!$H$164:$H$169</c:f>
              <c:numCache>
                <c:formatCode>#,##0</c:formatCode>
                <c:ptCount val="6"/>
                <c:pt idx="0">
                  <c:v>0</c:v>
                </c:pt>
                <c:pt idx="1">
                  <c:v>0</c:v>
                </c:pt>
                <c:pt idx="2">
                  <c:v>0</c:v>
                </c:pt>
                <c:pt idx="3">
                  <c:v>0</c:v>
                </c:pt>
                <c:pt idx="4">
                  <c:v>0</c:v>
                </c:pt>
                <c:pt idx="5">
                  <c:v>71</c:v>
                </c:pt>
              </c:numCache>
            </c:numRef>
          </c:val>
          <c:extLst>
            <c:ext xmlns:c16="http://schemas.microsoft.com/office/drawing/2014/chart" uri="{C3380CC4-5D6E-409C-BE32-E72D297353CC}">
              <c16:uniqueId val="{0000000C-F80B-4ABD-B688-9BE4E7F3D4F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390525</xdr:colOff>
      <xdr:row>7</xdr:row>
      <xdr:rowOff>57150</xdr:rowOff>
    </xdr:from>
    <xdr:to>
      <xdr:col>2</xdr:col>
      <xdr:colOff>4162425</xdr:colOff>
      <xdr:row>8</xdr:row>
      <xdr:rowOff>1028700</xdr:rowOff>
    </xdr:to>
    <xdr:sp macro="" textlink="">
      <xdr:nvSpPr>
        <xdr:cNvPr id="2" name="TextBox 1"/>
        <xdr:cNvSpPr txBox="1"/>
      </xdr:nvSpPr>
      <xdr:spPr>
        <a:xfrm>
          <a:off x="2933700" y="1781175"/>
          <a:ext cx="3771900" cy="123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rPr>
            <a:t>Insert the primary</a:t>
          </a:r>
          <a:r>
            <a:rPr lang="en-US" sz="1800" baseline="0">
              <a:solidFill>
                <a:schemeClr val="bg1"/>
              </a:solidFill>
            </a:rPr>
            <a:t> proposer product or service required to provide the services listed within the module</a:t>
          </a:r>
          <a:endParaRPr lang="en-US" sz="1800">
            <a:solidFill>
              <a:schemeClr val="bg1"/>
            </a:solidFill>
          </a:endParaRPr>
        </a:p>
      </xdr:txBody>
    </xdr:sp>
    <xdr:clientData/>
  </xdr:twoCellAnchor>
  <xdr:twoCellAnchor>
    <xdr:from>
      <xdr:col>2</xdr:col>
      <xdr:colOff>1895475</xdr:colOff>
      <xdr:row>8</xdr:row>
      <xdr:rowOff>714375</xdr:rowOff>
    </xdr:from>
    <xdr:to>
      <xdr:col>2</xdr:col>
      <xdr:colOff>2114550</xdr:colOff>
      <xdr:row>8</xdr:row>
      <xdr:rowOff>1047750</xdr:rowOff>
    </xdr:to>
    <xdr:cxnSp macro="">
      <xdr:nvCxnSpPr>
        <xdr:cNvPr id="4" name="Straight Arrow Connector 3"/>
        <xdr:cNvCxnSpPr/>
      </xdr:nvCxnSpPr>
      <xdr:spPr>
        <a:xfrm>
          <a:off x="4438650" y="2705100"/>
          <a:ext cx="219075" cy="3333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790575</xdr:colOff>
      <xdr:row>13</xdr:row>
      <xdr:rowOff>47625</xdr:rowOff>
    </xdr:from>
    <xdr:to>
      <xdr:col>2</xdr:col>
      <xdr:colOff>1343025</xdr:colOff>
      <xdr:row>16</xdr:row>
      <xdr:rowOff>152400</xdr:rowOff>
    </xdr:to>
    <xdr:sp macro="" textlink="">
      <xdr:nvSpPr>
        <xdr:cNvPr id="8" name="TextBox 7"/>
        <xdr:cNvSpPr txBox="1"/>
      </xdr:nvSpPr>
      <xdr:spPr>
        <a:xfrm>
          <a:off x="1400175" y="4486275"/>
          <a:ext cx="2486025"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ysClr val="windowText" lastClr="000000"/>
              </a:solidFill>
            </a:rPr>
            <a:t>Description</a:t>
          </a:r>
          <a:r>
            <a:rPr lang="en-US" sz="1800" baseline="0">
              <a:solidFill>
                <a:sysClr val="windowText" lastClr="000000"/>
              </a:solidFill>
            </a:rPr>
            <a:t> of required service or system ability</a:t>
          </a:r>
          <a:endParaRPr lang="en-US" sz="1800">
            <a:solidFill>
              <a:sysClr val="windowText" lastClr="000000"/>
            </a:solidFill>
          </a:endParaRPr>
        </a:p>
      </xdr:txBody>
    </xdr:sp>
    <xdr:clientData/>
  </xdr:twoCellAnchor>
  <xdr:twoCellAnchor>
    <xdr:from>
      <xdr:col>2</xdr:col>
      <xdr:colOff>190500</xdr:colOff>
      <xdr:row>11</xdr:row>
      <xdr:rowOff>28575</xdr:rowOff>
    </xdr:from>
    <xdr:to>
      <xdr:col>2</xdr:col>
      <xdr:colOff>714375</xdr:colOff>
      <xdr:row>13</xdr:row>
      <xdr:rowOff>104776</xdr:rowOff>
    </xdr:to>
    <xdr:cxnSp macro="">
      <xdr:nvCxnSpPr>
        <xdr:cNvPr id="13" name="Straight Arrow Connector 12"/>
        <xdr:cNvCxnSpPr/>
      </xdr:nvCxnSpPr>
      <xdr:spPr>
        <a:xfrm flipV="1">
          <a:off x="2733675" y="4086225"/>
          <a:ext cx="523875" cy="45720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1981200</xdr:colOff>
      <xdr:row>13</xdr:row>
      <xdr:rowOff>114300</xdr:rowOff>
    </xdr:from>
    <xdr:to>
      <xdr:col>2</xdr:col>
      <xdr:colOff>3905250</xdr:colOff>
      <xdr:row>17</xdr:row>
      <xdr:rowOff>28575</xdr:rowOff>
    </xdr:to>
    <xdr:sp macro="" textlink="">
      <xdr:nvSpPr>
        <xdr:cNvPr id="17" name="TextBox 16"/>
        <xdr:cNvSpPr txBox="1"/>
      </xdr:nvSpPr>
      <xdr:spPr>
        <a:xfrm>
          <a:off x="4524375" y="4552950"/>
          <a:ext cx="192405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ysClr val="windowText" lastClr="000000"/>
              </a:solidFill>
            </a:rPr>
            <a:t>TPA Priority Level</a:t>
          </a:r>
        </a:p>
      </xdr:txBody>
    </xdr:sp>
    <xdr:clientData/>
  </xdr:twoCellAnchor>
  <xdr:twoCellAnchor>
    <xdr:from>
      <xdr:col>2</xdr:col>
      <xdr:colOff>3800475</xdr:colOff>
      <xdr:row>11</xdr:row>
      <xdr:rowOff>28575</xdr:rowOff>
    </xdr:from>
    <xdr:to>
      <xdr:col>4</xdr:col>
      <xdr:colOff>104775</xdr:colOff>
      <xdr:row>14</xdr:row>
      <xdr:rowOff>95250</xdr:rowOff>
    </xdr:to>
    <xdr:cxnSp macro="">
      <xdr:nvCxnSpPr>
        <xdr:cNvPr id="18" name="Straight Arrow Connector 17"/>
        <xdr:cNvCxnSpPr/>
      </xdr:nvCxnSpPr>
      <xdr:spPr>
        <a:xfrm flipV="1">
          <a:off x="6343650" y="4086225"/>
          <a:ext cx="1314450" cy="6381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11</xdr:row>
      <xdr:rowOff>9525</xdr:rowOff>
    </xdr:from>
    <xdr:to>
      <xdr:col>5</xdr:col>
      <xdr:colOff>552450</xdr:colOff>
      <xdr:row>14</xdr:row>
      <xdr:rowOff>1</xdr:rowOff>
    </xdr:to>
    <xdr:cxnSp macro="">
      <xdr:nvCxnSpPr>
        <xdr:cNvPr id="22" name="Straight Arrow Connector 21"/>
        <xdr:cNvCxnSpPr/>
      </xdr:nvCxnSpPr>
      <xdr:spPr>
        <a:xfrm flipH="1" flipV="1">
          <a:off x="8705850" y="4067175"/>
          <a:ext cx="9525" cy="56197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76201</xdr:colOff>
      <xdr:row>8</xdr:row>
      <xdr:rowOff>902369</xdr:rowOff>
    </xdr:from>
    <xdr:to>
      <xdr:col>8</xdr:col>
      <xdr:colOff>1266826</xdr:colOff>
      <xdr:row>9</xdr:row>
      <xdr:rowOff>9527</xdr:rowOff>
    </xdr:to>
    <xdr:sp macro="" textlink="">
      <xdr:nvSpPr>
        <xdr:cNvPr id="37" name="Right Brace 36"/>
        <xdr:cNvSpPr/>
      </xdr:nvSpPr>
      <xdr:spPr>
        <a:xfrm rot="5400000" flipH="1" flipV="1">
          <a:off x="9946105" y="1815767"/>
          <a:ext cx="290264" cy="3687178"/>
        </a:xfrm>
        <a:prstGeom prst="rightBrace">
          <a:avLst>
            <a:gd name="adj1" fmla="val 0"/>
            <a:gd name="adj2" fmla="val 52797"/>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114299</xdr:colOff>
      <xdr:row>6</xdr:row>
      <xdr:rowOff>190500</xdr:rowOff>
    </xdr:from>
    <xdr:to>
      <xdr:col>9</xdr:col>
      <xdr:colOff>438150</xdr:colOff>
      <xdr:row>8</xdr:row>
      <xdr:rowOff>1019175</xdr:rowOff>
    </xdr:to>
    <xdr:sp macro="" textlink="">
      <xdr:nvSpPr>
        <xdr:cNvPr id="38" name="TextBox 37"/>
        <xdr:cNvSpPr txBox="1"/>
      </xdr:nvSpPr>
      <xdr:spPr>
        <a:xfrm>
          <a:off x="7667624" y="2257425"/>
          <a:ext cx="4838701"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a:solidFill>
                <a:schemeClr val="bg1"/>
              </a:solidFill>
            </a:rPr>
            <a:t>Sections for Proposer completion</a:t>
          </a:r>
        </a:p>
      </xdr:txBody>
    </xdr:sp>
    <xdr:clientData/>
  </xdr:twoCellAnchor>
  <xdr:twoCellAnchor>
    <xdr:from>
      <xdr:col>5</xdr:col>
      <xdr:colOff>381000</xdr:colOff>
      <xdr:row>3</xdr:row>
      <xdr:rowOff>161925</xdr:rowOff>
    </xdr:from>
    <xdr:to>
      <xdr:col>8</xdr:col>
      <xdr:colOff>38100</xdr:colOff>
      <xdr:row>4</xdr:row>
      <xdr:rowOff>466725</xdr:rowOff>
    </xdr:to>
    <xdr:sp macro="" textlink="">
      <xdr:nvSpPr>
        <xdr:cNvPr id="47" name="TextBox 46"/>
        <xdr:cNvSpPr txBox="1"/>
      </xdr:nvSpPr>
      <xdr:spPr>
        <a:xfrm>
          <a:off x="8543925" y="904875"/>
          <a:ext cx="21526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ysClr val="windowText" lastClr="000000"/>
              </a:solidFill>
            </a:rPr>
            <a:t>Module</a:t>
          </a:r>
          <a:r>
            <a:rPr lang="en-US" sz="1800" baseline="0">
              <a:solidFill>
                <a:sysClr val="windowText" lastClr="000000"/>
              </a:solidFill>
            </a:rPr>
            <a:t> Header</a:t>
          </a:r>
          <a:endParaRPr lang="en-US" sz="1800">
            <a:solidFill>
              <a:sysClr val="windowText" lastClr="000000"/>
            </a:solidFill>
          </a:endParaRPr>
        </a:p>
      </xdr:txBody>
    </xdr:sp>
    <xdr:clientData/>
  </xdr:twoCellAnchor>
  <xdr:twoCellAnchor>
    <xdr:from>
      <xdr:col>5</xdr:col>
      <xdr:colOff>790576</xdr:colOff>
      <xdr:row>4</xdr:row>
      <xdr:rowOff>304800</xdr:rowOff>
    </xdr:from>
    <xdr:to>
      <xdr:col>6</xdr:col>
      <xdr:colOff>323850</xdr:colOff>
      <xdr:row>5</xdr:row>
      <xdr:rowOff>0</xdr:rowOff>
    </xdr:to>
    <xdr:cxnSp macro="">
      <xdr:nvCxnSpPr>
        <xdr:cNvPr id="48" name="Straight Arrow Connector 47"/>
        <xdr:cNvCxnSpPr/>
      </xdr:nvCxnSpPr>
      <xdr:spPr>
        <a:xfrm flipH="1">
          <a:off x="8953501" y="1238250"/>
          <a:ext cx="476249" cy="3143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3719261</xdr:colOff>
      <xdr:row>8</xdr:row>
      <xdr:rowOff>1044745</xdr:rowOff>
    </xdr:from>
    <xdr:to>
      <xdr:col>5</xdr:col>
      <xdr:colOff>330866</xdr:colOff>
      <xdr:row>8</xdr:row>
      <xdr:rowOff>1047752</xdr:rowOff>
    </xdr:to>
    <xdr:cxnSp macro="">
      <xdr:nvCxnSpPr>
        <xdr:cNvPr id="67" name="Straight Connector 66"/>
        <xdr:cNvCxnSpPr/>
      </xdr:nvCxnSpPr>
      <xdr:spPr>
        <a:xfrm flipH="1" flipV="1">
          <a:off x="6265945" y="3656600"/>
          <a:ext cx="2236368" cy="300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3524752</xdr:colOff>
      <xdr:row>8</xdr:row>
      <xdr:rowOff>1047750</xdr:rowOff>
    </xdr:from>
    <xdr:to>
      <xdr:col>2</xdr:col>
      <xdr:colOff>3724777</xdr:colOff>
      <xdr:row>8</xdr:row>
      <xdr:rowOff>1168567</xdr:rowOff>
    </xdr:to>
    <xdr:cxnSp macro="">
      <xdr:nvCxnSpPr>
        <xdr:cNvPr id="71" name="Straight Arrow Connector 70"/>
        <xdr:cNvCxnSpPr/>
      </xdr:nvCxnSpPr>
      <xdr:spPr>
        <a:xfrm flipH="1">
          <a:off x="6071436" y="3659605"/>
          <a:ext cx="200025" cy="12081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781050</xdr:colOff>
      <xdr:row>11</xdr:row>
      <xdr:rowOff>142875</xdr:rowOff>
    </xdr:from>
    <xdr:to>
      <xdr:col>8</xdr:col>
      <xdr:colOff>1152525</xdr:colOff>
      <xdr:row>16</xdr:row>
      <xdr:rowOff>114300</xdr:rowOff>
    </xdr:to>
    <xdr:sp macro="" textlink="">
      <xdr:nvSpPr>
        <xdr:cNvPr id="16" name="TextBox 15"/>
        <xdr:cNvSpPr txBox="1"/>
      </xdr:nvSpPr>
      <xdr:spPr>
        <a:xfrm>
          <a:off x="9886950" y="4581525"/>
          <a:ext cx="1924050"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ysClr val="windowText" lastClr="000000"/>
              </a:solidFill>
            </a:rPr>
            <a:t>Only</a:t>
          </a:r>
          <a:r>
            <a:rPr lang="en-US" sz="1800" baseline="0">
              <a:solidFill>
                <a:sysClr val="windowText" lastClr="000000"/>
              </a:solidFill>
            </a:rPr>
            <a:t> change if unique</a:t>
          </a:r>
        </a:p>
      </xdr:txBody>
    </xdr:sp>
    <xdr:clientData/>
  </xdr:twoCellAnchor>
  <xdr:twoCellAnchor>
    <xdr:from>
      <xdr:col>6</xdr:col>
      <xdr:colOff>581026</xdr:colOff>
      <xdr:row>11</xdr:row>
      <xdr:rowOff>19050</xdr:rowOff>
    </xdr:from>
    <xdr:to>
      <xdr:col>6</xdr:col>
      <xdr:colOff>809625</xdr:colOff>
      <xdr:row>13</xdr:row>
      <xdr:rowOff>76200</xdr:rowOff>
    </xdr:to>
    <xdr:cxnSp macro="">
      <xdr:nvCxnSpPr>
        <xdr:cNvPr id="19" name="Straight Arrow Connector 18"/>
        <xdr:cNvCxnSpPr/>
      </xdr:nvCxnSpPr>
      <xdr:spPr>
        <a:xfrm flipH="1" flipV="1">
          <a:off x="9686926" y="4457700"/>
          <a:ext cx="228599" cy="4381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52</xdr:row>
      <xdr:rowOff>152400</xdr:rowOff>
    </xdr:from>
    <xdr:to>
      <xdr:col>9</xdr:col>
      <xdr:colOff>1762125</xdr:colOff>
      <xdr:row>59</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85</xdr:row>
      <xdr:rowOff>161925</xdr:rowOff>
    </xdr:from>
    <xdr:to>
      <xdr:col>10</xdr:col>
      <xdr:colOff>9525</xdr:colOff>
      <xdr:row>92</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xdr:colOff>
      <xdr:row>96</xdr:row>
      <xdr:rowOff>171450</xdr:rowOff>
    </xdr:from>
    <xdr:to>
      <xdr:col>10</xdr:col>
      <xdr:colOff>9525</xdr:colOff>
      <xdr:row>103</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xdr:colOff>
      <xdr:row>107</xdr:row>
      <xdr:rowOff>152400</xdr:rowOff>
    </xdr:from>
    <xdr:to>
      <xdr:col>9</xdr:col>
      <xdr:colOff>1628775</xdr:colOff>
      <xdr:row>114</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57150</xdr:colOff>
      <xdr:row>118</xdr:row>
      <xdr:rowOff>171450</xdr:rowOff>
    </xdr:from>
    <xdr:to>
      <xdr:col>10</xdr:col>
      <xdr:colOff>28575</xdr:colOff>
      <xdr:row>125</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xdr:colOff>
      <xdr:row>129</xdr:row>
      <xdr:rowOff>161925</xdr:rowOff>
    </xdr:from>
    <xdr:to>
      <xdr:col>10</xdr:col>
      <xdr:colOff>28575</xdr:colOff>
      <xdr:row>136</xdr:row>
      <xdr:rowOff>47625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28575</xdr:colOff>
      <xdr:row>140</xdr:row>
      <xdr:rowOff>142875</xdr:rowOff>
    </xdr:from>
    <xdr:to>
      <xdr:col>10</xdr:col>
      <xdr:colOff>0</xdr:colOff>
      <xdr:row>147</xdr:row>
      <xdr:rowOff>28575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19050</xdr:colOff>
      <xdr:row>151</xdr:row>
      <xdr:rowOff>180975</xdr:rowOff>
    </xdr:from>
    <xdr:to>
      <xdr:col>9</xdr:col>
      <xdr:colOff>1638300</xdr:colOff>
      <xdr:row>158</xdr:row>
      <xdr:rowOff>66675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66675</xdr:colOff>
      <xdr:row>162</xdr:row>
      <xdr:rowOff>161925</xdr:rowOff>
    </xdr:from>
    <xdr:to>
      <xdr:col>10</xdr:col>
      <xdr:colOff>38100</xdr:colOff>
      <xdr:row>169</xdr:row>
      <xdr:rowOff>47625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47625</xdr:colOff>
      <xdr:row>173</xdr:row>
      <xdr:rowOff>180975</xdr:rowOff>
    </xdr:from>
    <xdr:to>
      <xdr:col>10</xdr:col>
      <xdr:colOff>19050</xdr:colOff>
      <xdr:row>180</xdr:row>
      <xdr:rowOff>66675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57150</xdr:colOff>
      <xdr:row>184</xdr:row>
      <xdr:rowOff>171450</xdr:rowOff>
    </xdr:from>
    <xdr:to>
      <xdr:col>10</xdr:col>
      <xdr:colOff>28575</xdr:colOff>
      <xdr:row>191</xdr:row>
      <xdr:rowOff>57150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47625</xdr:colOff>
      <xdr:row>195</xdr:row>
      <xdr:rowOff>171450</xdr:rowOff>
    </xdr:from>
    <xdr:to>
      <xdr:col>10</xdr:col>
      <xdr:colOff>19050</xdr:colOff>
      <xdr:row>202</xdr:row>
      <xdr:rowOff>57150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66675</xdr:colOff>
      <xdr:row>206</xdr:row>
      <xdr:rowOff>142875</xdr:rowOff>
    </xdr:from>
    <xdr:to>
      <xdr:col>10</xdr:col>
      <xdr:colOff>38100</xdr:colOff>
      <xdr:row>213</xdr:row>
      <xdr:rowOff>28575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57150</xdr:colOff>
      <xdr:row>217</xdr:row>
      <xdr:rowOff>171450</xdr:rowOff>
    </xdr:from>
    <xdr:to>
      <xdr:col>10</xdr:col>
      <xdr:colOff>28575</xdr:colOff>
      <xdr:row>224</xdr:row>
      <xdr:rowOff>57150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57150</xdr:colOff>
      <xdr:row>228</xdr:row>
      <xdr:rowOff>171450</xdr:rowOff>
    </xdr:from>
    <xdr:to>
      <xdr:col>10</xdr:col>
      <xdr:colOff>28575</xdr:colOff>
      <xdr:row>235</xdr:row>
      <xdr:rowOff>57150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76200</xdr:colOff>
      <xdr:row>239</xdr:row>
      <xdr:rowOff>152400</xdr:rowOff>
    </xdr:from>
    <xdr:to>
      <xdr:col>10</xdr:col>
      <xdr:colOff>47625</xdr:colOff>
      <xdr:row>246</xdr:row>
      <xdr:rowOff>38100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38100</xdr:colOff>
      <xdr:row>74</xdr:row>
      <xdr:rowOff>161925</xdr:rowOff>
    </xdr:from>
    <xdr:to>
      <xdr:col>10</xdr:col>
      <xdr:colOff>9525</xdr:colOff>
      <xdr:row>81</xdr:row>
      <xdr:rowOff>47625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47625</xdr:colOff>
      <xdr:row>63</xdr:row>
      <xdr:rowOff>190500</xdr:rowOff>
    </xdr:from>
    <xdr:to>
      <xdr:col>10</xdr:col>
      <xdr:colOff>19050</xdr:colOff>
      <xdr:row>70</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Chart1">
      <a:dk1>
        <a:sysClr val="windowText" lastClr="000000"/>
      </a:dk1>
      <a:lt1>
        <a:sysClr val="window" lastClr="FFFFFF"/>
      </a:lt1>
      <a:dk2>
        <a:srgbClr val="44546A"/>
      </a:dk2>
      <a:lt2>
        <a:srgbClr val="E7E6E6"/>
      </a:lt2>
      <a:accent1>
        <a:srgbClr val="F54D5A"/>
      </a:accent1>
      <a:accent2>
        <a:srgbClr val="02E16C"/>
      </a:accent2>
      <a:accent3>
        <a:srgbClr val="1C75BB"/>
      </a:accent3>
      <a:accent4>
        <a:srgbClr val="21A4FF"/>
      </a:accent4>
      <a:accent5>
        <a:srgbClr val="6C6D70"/>
      </a:accent5>
      <a:accent6>
        <a:srgbClr val="FEE599"/>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B2:AA24"/>
  <sheetViews>
    <sheetView tabSelected="1" zoomScaleNormal="100" workbookViewId="0">
      <selection activeCell="L13" sqref="L13"/>
    </sheetView>
  </sheetViews>
  <sheetFormatPr defaultColWidth="9.140625" defaultRowHeight="15" x14ac:dyDescent="0.25"/>
  <cols>
    <col min="1" max="1" width="9.140625" style="260"/>
    <col min="2" max="2" width="29" style="260" customWidth="1"/>
    <col min="3" max="3" width="68.7109375" style="260" customWidth="1"/>
    <col min="4" max="4" width="6.42578125" style="260" customWidth="1"/>
    <col min="5" max="5" width="9.140625" style="260" customWidth="1"/>
    <col min="6" max="6" width="14.140625" style="260" bestFit="1" customWidth="1"/>
    <col min="7" max="7" width="14.140625" style="260" customWidth="1"/>
    <col min="8" max="8" width="9.140625" style="260" customWidth="1"/>
    <col min="9" max="9" width="21.140625" style="260" customWidth="1"/>
    <col min="10" max="16384" width="9.140625" style="260"/>
  </cols>
  <sheetData>
    <row r="2" spans="2:27" ht="15.75" thickBot="1" x14ac:dyDescent="0.3">
      <c r="B2" s="545" t="s">
        <v>1229</v>
      </c>
      <c r="AA2" s="261" t="s">
        <v>1263</v>
      </c>
    </row>
    <row r="3" spans="2:27" ht="27.75" customHeight="1" thickBot="1" x14ac:dyDescent="0.3">
      <c r="B3" s="545"/>
      <c r="C3" s="258"/>
      <c r="D3" s="546" t="s">
        <v>1221</v>
      </c>
      <c r="E3" s="546"/>
      <c r="F3" s="546"/>
      <c r="G3" s="403"/>
      <c r="H3" s="404"/>
      <c r="I3" s="348"/>
      <c r="J3" s="348"/>
      <c r="K3" s="348"/>
    </row>
    <row r="4" spans="2:27" ht="15" customHeight="1" x14ac:dyDescent="0.25">
      <c r="B4" s="545"/>
    </row>
    <row r="5" spans="2:27" ht="48.75" customHeight="1" thickBot="1" x14ac:dyDescent="0.3">
      <c r="B5" s="349"/>
      <c r="C5" s="547" t="s">
        <v>1231</v>
      </c>
    </row>
    <row r="6" spans="2:27" ht="21.75" thickBot="1" x14ac:dyDescent="0.4">
      <c r="C6" s="400" t="str">
        <f>'RFP Project Manager'!D16</f>
        <v>Palm Beach Transportation Planning Agency</v>
      </c>
      <c r="D6" s="401"/>
      <c r="E6" s="401"/>
      <c r="F6" s="401"/>
      <c r="G6" s="401"/>
      <c r="H6" s="401"/>
      <c r="I6" s="402"/>
    </row>
    <row r="7" spans="2:27" ht="21.75" thickBot="1" x14ac:dyDescent="0.4">
      <c r="C7" s="400" t="str">
        <f ca="1">MID(CELL("Filename",B7),SEARCH("]",CELL("Filename",B7),1)+1,100)</f>
        <v>Vendor Instructions</v>
      </c>
      <c r="D7" s="401"/>
      <c r="E7" s="401"/>
      <c r="F7" s="401"/>
      <c r="G7" s="401"/>
      <c r="H7" s="401"/>
      <c r="I7" s="402"/>
    </row>
    <row r="8" spans="2:27" ht="21" x14ac:dyDescent="0.35">
      <c r="C8" s="350"/>
      <c r="D8" s="350"/>
      <c r="E8" s="350"/>
      <c r="F8" s="351"/>
      <c r="G8" s="350"/>
      <c r="H8" s="350"/>
      <c r="I8" s="350"/>
    </row>
    <row r="9" spans="2:27" ht="93" customHeight="1" thickBot="1" x14ac:dyDescent="0.4">
      <c r="C9" s="352"/>
      <c r="D9" s="352"/>
      <c r="E9" s="350"/>
      <c r="F9" s="351"/>
      <c r="G9" s="350"/>
      <c r="H9" s="350"/>
      <c r="I9" s="350"/>
    </row>
    <row r="10" spans="2:27" ht="20.25" thickBot="1" x14ac:dyDescent="0.4">
      <c r="C10" s="398" t="s">
        <v>1095</v>
      </c>
      <c r="D10" s="399"/>
      <c r="E10" s="353" t="s">
        <v>46</v>
      </c>
      <c r="F10" s="354" t="s">
        <v>47</v>
      </c>
      <c r="G10" s="355" t="s">
        <v>784</v>
      </c>
      <c r="H10" s="355" t="s">
        <v>48</v>
      </c>
      <c r="I10" s="355" t="s">
        <v>4</v>
      </c>
    </row>
    <row r="11" spans="2:27" ht="49.5" customHeight="1" x14ac:dyDescent="0.35">
      <c r="C11" s="405" t="s">
        <v>814</v>
      </c>
      <c r="D11" s="406"/>
      <c r="E11" s="372" t="s">
        <v>19</v>
      </c>
      <c r="F11" s="170"/>
      <c r="G11" s="397"/>
      <c r="H11" s="172"/>
      <c r="I11" s="173"/>
    </row>
    <row r="15" spans="2:27" ht="16.5" customHeight="1" thickBot="1" x14ac:dyDescent="0.4">
      <c r="D15" s="560" t="s">
        <v>1230</v>
      </c>
      <c r="E15" s="560"/>
      <c r="F15" s="560"/>
      <c r="G15" s="560"/>
      <c r="H15" s="261"/>
      <c r="I15" s="261"/>
    </row>
    <row r="16" spans="2:27" ht="30" customHeight="1" x14ac:dyDescent="0.3">
      <c r="D16" s="548" t="s">
        <v>739</v>
      </c>
      <c r="E16" s="549" t="s">
        <v>775</v>
      </c>
      <c r="F16" s="550"/>
      <c r="G16" s="550"/>
      <c r="H16" s="550"/>
      <c r="I16" s="551"/>
    </row>
    <row r="17" spans="3:9" ht="34.5" customHeight="1" x14ac:dyDescent="0.3">
      <c r="D17" s="552" t="s">
        <v>741</v>
      </c>
      <c r="E17" s="553" t="s">
        <v>742</v>
      </c>
      <c r="F17" s="554"/>
      <c r="G17" s="554"/>
      <c r="H17" s="554"/>
      <c r="I17" s="555"/>
    </row>
    <row r="18" spans="3:9" ht="46.5" customHeight="1" x14ac:dyDescent="0.3">
      <c r="D18" s="552" t="s">
        <v>744</v>
      </c>
      <c r="E18" s="553" t="s">
        <v>776</v>
      </c>
      <c r="F18" s="554"/>
      <c r="G18" s="554"/>
      <c r="H18" s="554"/>
      <c r="I18" s="555"/>
    </row>
    <row r="19" spans="3:9" ht="49.5" customHeight="1" x14ac:dyDescent="0.3">
      <c r="C19" s="356"/>
      <c r="D19" s="552" t="s">
        <v>21</v>
      </c>
      <c r="E19" s="553" t="s">
        <v>774</v>
      </c>
      <c r="F19" s="554"/>
      <c r="G19" s="554"/>
      <c r="H19" s="554"/>
      <c r="I19" s="555"/>
    </row>
    <row r="20" spans="3:9" ht="30.75" customHeight="1" x14ac:dyDescent="0.3">
      <c r="C20" s="356"/>
      <c r="D20" s="552" t="s">
        <v>747</v>
      </c>
      <c r="E20" s="553" t="s">
        <v>1271</v>
      </c>
      <c r="F20" s="554"/>
      <c r="G20" s="554"/>
      <c r="H20" s="554"/>
      <c r="I20" s="555"/>
    </row>
    <row r="21" spans="3:9" ht="17.25" thickBot="1" x14ac:dyDescent="0.35">
      <c r="C21" s="356"/>
      <c r="D21" s="556" t="s">
        <v>749</v>
      </c>
      <c r="E21" s="557" t="s">
        <v>773</v>
      </c>
      <c r="F21" s="558"/>
      <c r="G21" s="558"/>
      <c r="H21" s="558"/>
      <c r="I21" s="559"/>
    </row>
    <row r="22" spans="3:9" ht="54" customHeight="1" x14ac:dyDescent="0.25">
      <c r="C22" s="356"/>
    </row>
    <row r="23" spans="3:9" ht="16.5" customHeight="1" x14ac:dyDescent="0.25">
      <c r="C23" s="356"/>
    </row>
    <row r="24" spans="3:9" ht="17.25" customHeight="1" x14ac:dyDescent="0.25">
      <c r="C24" s="356"/>
    </row>
  </sheetData>
  <sheetProtection selectLockedCells="1"/>
  <mergeCells count="14">
    <mergeCell ref="C10:D10"/>
    <mergeCell ref="B2:B4"/>
    <mergeCell ref="E18:I18"/>
    <mergeCell ref="E19:I19"/>
    <mergeCell ref="C6:I6"/>
    <mergeCell ref="C7:I7"/>
    <mergeCell ref="D3:F3"/>
    <mergeCell ref="G3:H3"/>
    <mergeCell ref="C11:D11"/>
    <mergeCell ref="E20:I20"/>
    <mergeCell ref="E21:I21"/>
    <mergeCell ref="D15:G15"/>
    <mergeCell ref="E16:I16"/>
    <mergeCell ref="E17:I17"/>
  </mergeCells>
  <dataValidations disablePrompts="1" count="1">
    <dataValidation allowBlank="1" showInputMessage="1" showErrorMessage="1" promptTitle="Additional Product Requirement" prompt="Specify product or module required if the functionality is available outside of the base product offering" sqref="G11"/>
  </dataValidations>
  <pageMargins left="0.7" right="0.7" top="0.75" bottom="0.75" header="0.3" footer="0.3"/>
  <pageSetup orientation="portrait" horizontalDpi="1200" verticalDpi="120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F11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C193"/>
  <sheetViews>
    <sheetView showGridLines="0" workbookViewId="0">
      <pane xSplit="2" ySplit="4" topLeftCell="C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Cash Management</v>
      </c>
      <c r="D2" s="541"/>
      <c r="E2" s="541"/>
      <c r="F2" s="541"/>
      <c r="G2" s="541"/>
      <c r="H2" s="541"/>
      <c r="AA2" s="109" t="s">
        <v>1263</v>
      </c>
      <c r="AB2" s="118" t="s">
        <v>1223</v>
      </c>
      <c r="AC2" s="112">
        <f>SUBTOTAL(3,B6:B180)</f>
        <v>12</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84</v>
      </c>
      <c r="D5" s="29"/>
      <c r="E5" s="29"/>
      <c r="F5" s="29"/>
      <c r="G5" s="29"/>
      <c r="H5" s="30"/>
      <c r="AA5" s="1"/>
      <c r="AB5" s="118"/>
      <c r="AC5" s="34" t="s">
        <v>1225</v>
      </c>
    </row>
    <row r="6" spans="2:29" ht="16.5" x14ac:dyDescent="0.3">
      <c r="B6" s="24">
        <v>1</v>
      </c>
      <c r="C6" s="386" t="s">
        <v>85</v>
      </c>
      <c r="D6" s="387" t="s">
        <v>19</v>
      </c>
      <c r="E6" s="170"/>
      <c r="F6" s="175" t="str">
        <f>IF($C$4="Primary Vendor Module Name Here","",$C$4)</f>
        <v/>
      </c>
      <c r="G6" s="204"/>
      <c r="H6" s="196"/>
      <c r="AB6" t="str">
        <f>IF(LEN($E6)=0,"N",_xlfn.IFNA(INDEX('RFP Project Manager'!$D$27:$D$32,MATCH($E6,'RFP Project Manager'!$D$27:$D$32,0)),"Error -- Availability entered in an incorrect format"))</f>
        <v>N</v>
      </c>
      <c r="AC6">
        <f>COUNTIF(AB:AB,"Error -- Availability entered in an incorrect format")</f>
        <v>0</v>
      </c>
    </row>
    <row r="7" spans="2:29" ht="17.25" thickBot="1" x14ac:dyDescent="0.35">
      <c r="B7" s="24">
        <f>B6+1</f>
        <v>2</v>
      </c>
      <c r="C7" s="388" t="s">
        <v>86</v>
      </c>
      <c r="D7" s="379" t="s">
        <v>19</v>
      </c>
      <c r="E7" s="178"/>
      <c r="F7" s="175" t="str">
        <f>IF($C$4="Primary Vendor Module Name Here","",$C$4)</f>
        <v/>
      </c>
      <c r="G7" s="187"/>
      <c r="H7" s="188"/>
      <c r="AB7" t="str">
        <f>IF(LEN($E7)=0,"N",_xlfn.IFNA(INDEX('RFP Project Manager'!$D$27:$D$32,MATCH($E7,'RFP Project Manager'!$D$27:$D$32,0)),"Error -- Availability entered in an incorrect format"))</f>
        <v>N</v>
      </c>
    </row>
    <row r="8" spans="2:29" ht="19.5" thickBot="1" x14ac:dyDescent="0.3">
      <c r="B8" s="15"/>
      <c r="C8" s="28" t="s">
        <v>87</v>
      </c>
      <c r="D8" s="29"/>
      <c r="E8" s="193"/>
      <c r="F8" s="193"/>
      <c r="G8" s="193"/>
      <c r="H8" s="194"/>
      <c r="AB8" t="str">
        <f>IF(LEN($E8)=0,"N",_xlfn.IFNA(INDEX('RFP Project Manager'!$D$27:$D$32,MATCH($E8,'RFP Project Manager'!$D$27:$D$32,0)),"Error -- Availability entered in an incorrect format"))</f>
        <v>N</v>
      </c>
    </row>
    <row r="9" spans="2:29" ht="30" x14ac:dyDescent="0.3">
      <c r="B9" s="24">
        <f>B7+1</f>
        <v>3</v>
      </c>
      <c r="C9" s="376" t="s">
        <v>888</v>
      </c>
      <c r="D9" s="377" t="s">
        <v>19</v>
      </c>
      <c r="E9" s="170"/>
      <c r="F9" s="171" t="str">
        <f t="shared" ref="F9:F18" si="0">IF($C$4="Primary Vendor Module Name Here","",$C$4)</f>
        <v/>
      </c>
      <c r="G9" s="199"/>
      <c r="H9" s="186"/>
      <c r="AB9" t="str">
        <f>IF(LEN($E9)=0,"N",_xlfn.IFNA(INDEX('RFP Project Manager'!$D$27:$D$32,MATCH($E9,'RFP Project Manager'!$D$27:$D$32,0)),"Error -- Availability entered in an incorrect format"))</f>
        <v>N</v>
      </c>
    </row>
    <row r="10" spans="2:29" ht="30" x14ac:dyDescent="0.3">
      <c r="B10" s="24">
        <f t="shared" ref="B10:B18" si="1">B9+1</f>
        <v>4</v>
      </c>
      <c r="C10" s="378" t="s">
        <v>889</v>
      </c>
      <c r="D10" s="379" t="s">
        <v>19</v>
      </c>
      <c r="E10" s="174"/>
      <c r="F10" s="205" t="str">
        <f t="shared" si="0"/>
        <v/>
      </c>
      <c r="G10" s="197"/>
      <c r="H10" s="188"/>
      <c r="AB10" t="str">
        <f>IF(LEN($E10)=0,"N",_xlfn.IFNA(INDEX('RFP Project Manager'!$D$27:$D$32,MATCH($E10,'RFP Project Manager'!$D$27:$D$32,0)),"Error -- Availability entered in an incorrect format"))</f>
        <v>N</v>
      </c>
    </row>
    <row r="11" spans="2:29" ht="45" x14ac:dyDescent="0.3">
      <c r="B11" s="24">
        <f t="shared" si="1"/>
        <v>5</v>
      </c>
      <c r="C11" s="378" t="s">
        <v>890</v>
      </c>
      <c r="D11" s="379" t="s">
        <v>21</v>
      </c>
      <c r="E11" s="174"/>
      <c r="F11" s="205" t="str">
        <f t="shared" si="0"/>
        <v/>
      </c>
      <c r="G11" s="197"/>
      <c r="H11" s="188"/>
      <c r="AB11" t="str">
        <f>IF(LEN($E11)=0,"N",_xlfn.IFNA(INDEX('RFP Project Manager'!$D$27:$D$32,MATCH($E11,'RFP Project Manager'!$D$27:$D$32,0)),"Error -- Availability entered in an incorrect format"))</f>
        <v>N</v>
      </c>
    </row>
    <row r="12" spans="2:29" ht="60" x14ac:dyDescent="0.3">
      <c r="B12" s="24">
        <f t="shared" si="1"/>
        <v>6</v>
      </c>
      <c r="C12" s="378" t="s">
        <v>891</v>
      </c>
      <c r="D12" s="379" t="s">
        <v>19</v>
      </c>
      <c r="E12" s="174"/>
      <c r="F12" s="20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30" x14ac:dyDescent="0.3">
      <c r="B13" s="24">
        <f t="shared" si="1"/>
        <v>7</v>
      </c>
      <c r="C13" s="378" t="s">
        <v>892</v>
      </c>
      <c r="D13" s="379" t="s">
        <v>19</v>
      </c>
      <c r="E13" s="174"/>
      <c r="F13" s="205" t="str">
        <f t="shared" si="0"/>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30" x14ac:dyDescent="0.3">
      <c r="B14" s="24">
        <f t="shared" si="1"/>
        <v>8</v>
      </c>
      <c r="C14" s="378" t="s">
        <v>893</v>
      </c>
      <c r="D14" s="379" t="s">
        <v>21</v>
      </c>
      <c r="E14" s="174"/>
      <c r="F14" s="205" t="str">
        <f t="shared" si="0"/>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30" x14ac:dyDescent="0.3">
      <c r="B15" s="24">
        <f t="shared" si="1"/>
        <v>9</v>
      </c>
      <c r="C15" s="378" t="s">
        <v>894</v>
      </c>
      <c r="D15" s="379" t="s">
        <v>19</v>
      </c>
      <c r="E15" s="174"/>
      <c r="F15" s="205" t="str">
        <f t="shared" si="0"/>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16.5" x14ac:dyDescent="0.3">
      <c r="B16" s="24">
        <f t="shared" si="1"/>
        <v>10</v>
      </c>
      <c r="C16" s="378" t="s">
        <v>897</v>
      </c>
      <c r="D16" s="379" t="s">
        <v>19</v>
      </c>
      <c r="E16" s="174"/>
      <c r="F16" s="205" t="str">
        <f t="shared" si="0"/>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45" x14ac:dyDescent="0.3">
      <c r="B17" s="24">
        <f t="shared" si="1"/>
        <v>11</v>
      </c>
      <c r="C17" s="378" t="s">
        <v>895</v>
      </c>
      <c r="D17" s="379" t="s">
        <v>19</v>
      </c>
      <c r="E17" s="174"/>
      <c r="F17" s="205" t="str">
        <f t="shared" si="0"/>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17.25" thickBot="1" x14ac:dyDescent="0.35">
      <c r="B18" s="24">
        <f t="shared" si="1"/>
        <v>12</v>
      </c>
      <c r="C18" s="380" t="s">
        <v>896</v>
      </c>
      <c r="D18" s="381" t="s">
        <v>19</v>
      </c>
      <c r="E18" s="178"/>
      <c r="F18" s="206" t="str">
        <f t="shared" si="0"/>
        <v/>
      </c>
      <c r="G18" s="198"/>
      <c r="H18" s="190"/>
      <c r="AB18" t="str">
        <f>IF(LEN($E18)=0,"N",_xlfn.IFNA(INDEX('RFP Project Manager'!$D$27:$D$32,MATCH($E18,'RFP Project Manager'!$D$27:$D$32,0)),"Error -- Availability entered in an incorrect format"))</f>
        <v>N</v>
      </c>
    </row>
    <row r="19" spans="2:28" x14ac:dyDescent="0.25">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x14ac:dyDescent="0.25">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x14ac:dyDescent="0.25">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x14ac:dyDescent="0.25">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x14ac:dyDescent="0.25">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x14ac:dyDescent="0.25">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x14ac:dyDescent="0.25">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x14ac:dyDescent="0.25">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x14ac:dyDescent="0.25">
      <c r="AB27" t="str">
        <f>IF(LEN($E27)=0,"N",_xlfn.IFNA(INDEX('RFP Project Manager'!$D$27:$D$32,MATCH($E27,'RFP Project Manager'!$D$27:$D$32,0)),"Error -- Availability entered in an incorrect format"))</f>
        <v>N</v>
      </c>
    </row>
    <row r="28" spans="2:28" x14ac:dyDescent="0.25">
      <c r="AB28" t="str">
        <f>IF(LEN($E28)=0,"N",_xlfn.IFNA(INDEX('RFP Project Manager'!$D$27:$D$32,MATCH($E28,'RFP Project Manager'!$D$27:$D$32,0)),"Error -- Availability entered in an incorrect format"))</f>
        <v>N</v>
      </c>
    </row>
    <row r="29" spans="2:28" x14ac:dyDescent="0.25">
      <c r="AB29" t="str">
        <f>IF(LEN($E29)=0,"N",_xlfn.IFNA(INDEX('RFP Project Manager'!$D$27:$D$32,MATCH($E29,'RFP Project Manager'!$D$27:$D$32,0)),"Error -- Availability entered in an incorrect format"))</f>
        <v>N</v>
      </c>
    </row>
    <row r="30" spans="2:28" x14ac:dyDescent="0.25">
      <c r="AB30" t="str">
        <f>IF(LEN($E30)=0,"N",_xlfn.IFNA(INDEX('RFP Project Manager'!$D$27:$D$32,MATCH($E30,'RFP Project Manager'!$D$27:$D$32,0)),"Error -- Availability entered in an incorrect format"))</f>
        <v>N</v>
      </c>
    </row>
    <row r="31" spans="2:28" x14ac:dyDescent="0.25">
      <c r="AB31" t="str">
        <f>IF(LEN($E31)=0,"N",_xlfn.IFNA(INDEX('RFP Project Manager'!$D$27:$D$32,MATCH($E31,'RFP Project Manager'!$D$27:$D$32,0)),"Error -- Availability entered in an incorrect format"))</f>
        <v>N</v>
      </c>
    </row>
    <row r="32" spans="2:28" x14ac:dyDescent="0.25">
      <c r="AB32" t="str">
        <f>IF(LEN($E32)=0,"N",_xlfn.IFNA(INDEX('RFP Project Manager'!$D$27:$D$32,MATCH($E32,'RFP Project Manager'!$D$27:$D$32,0)),"Error -- Availability entered in an incorrect format"))</f>
        <v>N</v>
      </c>
    </row>
    <row r="33" spans="28:28" x14ac:dyDescent="0.25">
      <c r="AB33" t="str">
        <f>IF(LEN($E33)=0,"N",_xlfn.IFNA(INDEX('RFP Project Manager'!$D$27:$D$32,MATCH($E33,'RFP Project Manager'!$D$27:$D$32,0)),"Error -- Availability entered in an incorrect format"))</f>
        <v>N</v>
      </c>
    </row>
    <row r="34" spans="28:28" x14ac:dyDescent="0.25">
      <c r="AB34" t="str">
        <f>IF(LEN($E34)=0,"N",_xlfn.IFNA(INDEX('RFP Project Manager'!$D$27:$D$32,MATCH($E34,'RFP Project Manager'!$D$27:$D$32,0)),"Error -- Availability entered in an incorrect format"))</f>
        <v>N</v>
      </c>
    </row>
    <row r="35" spans="28:28" x14ac:dyDescent="0.25">
      <c r="AB35" t="str">
        <f>IF(LEN($E35)=0,"N",_xlfn.IFNA(INDEX('RFP Project Manager'!$D$27:$D$32,MATCH($E35,'RFP Project Manager'!$D$27:$D$32,0)),"Error -- Availability entered in an incorrect format"))</f>
        <v>N</v>
      </c>
    </row>
    <row r="36" spans="28:28" x14ac:dyDescent="0.25">
      <c r="AB36" t="str">
        <f>IF(LEN($E36)=0,"N",_xlfn.IFNA(INDEX('RFP Project Manager'!$D$27:$D$32,MATCH($E36,'RFP Project Manager'!$D$27:$D$32,0)),"Error -- Availability entered in an incorrect format"))</f>
        <v>N</v>
      </c>
    </row>
    <row r="37" spans="28:28" x14ac:dyDescent="0.25">
      <c r="AB37" t="str">
        <f>IF(LEN($E37)=0,"N",_xlfn.IFNA(INDEX('RFP Project Manager'!$D$27:$D$32,MATCH($E37,'RFP Project Manager'!$D$27:$D$32,0)),"Error -- Availability entered in an incorrect format"))</f>
        <v>N</v>
      </c>
    </row>
    <row r="38" spans="28:28" x14ac:dyDescent="0.25">
      <c r="AB38" t="str">
        <f>IF(LEN($E38)=0,"N",_xlfn.IFNA(INDEX('RFP Project Manager'!$D$27:$D$32,MATCH($E38,'RFP Project Manager'!$D$27:$D$32,0)),"Error -- Availability entered in an incorrect format"))</f>
        <v>N</v>
      </c>
    </row>
    <row r="39" spans="28:28" x14ac:dyDescent="0.25">
      <c r="AB39" t="str">
        <f>IF(LEN($E39)=0,"N",_xlfn.IFNA(INDEX('RFP Project Manager'!$D$27:$D$32,MATCH($E39,'RFP Project Manager'!$D$27:$D$32,0)),"Error -- Availability entered in an incorrect format"))</f>
        <v>N</v>
      </c>
    </row>
    <row r="40" spans="28:28" x14ac:dyDescent="0.25">
      <c r="AB40" t="str">
        <f>IF(LEN($E40)=0,"N",_xlfn.IFNA(INDEX('RFP Project Manager'!$D$27:$D$32,MATCH($E40,'RFP Project Manager'!$D$27:$D$32,0)),"Error -- Availability entered in an incorrect format"))</f>
        <v>N</v>
      </c>
    </row>
    <row r="41" spans="28:28" x14ac:dyDescent="0.25">
      <c r="AB41" t="str">
        <f>IF(LEN($E41)=0,"N",_xlfn.IFNA(INDEX('RFP Project Manager'!$D$27:$D$32,MATCH($E41,'RFP Project Manager'!$D$27:$D$32,0)),"Error -- Availability entered in an incorrect format"))</f>
        <v>N</v>
      </c>
    </row>
    <row r="42" spans="28:28" x14ac:dyDescent="0.25">
      <c r="AB42" t="str">
        <f>IF(LEN($E42)=0,"N",_xlfn.IFNA(INDEX('RFP Project Manager'!$D$27:$D$32,MATCH($E42,'RFP Project Manager'!$D$27:$D$32,0)),"Error -- Availability entered in an incorrect format"))</f>
        <v>N</v>
      </c>
    </row>
    <row r="43" spans="28:28" x14ac:dyDescent="0.25">
      <c r="AB43" t="str">
        <f>IF(LEN($E43)=0,"N",_xlfn.IFNA(INDEX('RFP Project Manager'!$D$27:$D$32,MATCH($E43,'RFP Project Manager'!$D$27:$D$32,0)),"Error -- Availability entered in an incorrect format"))</f>
        <v>N</v>
      </c>
    </row>
    <row r="44" spans="28:28" x14ac:dyDescent="0.25">
      <c r="AB44" t="str">
        <f>IF(LEN($E44)=0,"N",_xlfn.IFNA(INDEX('RFP Project Manager'!$D$27:$D$32,MATCH($E44,'RFP Project Manager'!$D$27:$D$32,0)),"Error -- Availability entered in an incorrect format"))</f>
        <v>N</v>
      </c>
    </row>
    <row r="45" spans="28:28" x14ac:dyDescent="0.25">
      <c r="AB45" t="str">
        <f>IF(LEN($E45)=0,"N",_xlfn.IFNA(INDEX('RFP Project Manager'!$D$27:$D$32,MATCH($E45,'RFP Project Manager'!$D$27:$D$32,0)),"Error -- Availability entered in an incorrect format"))</f>
        <v>N</v>
      </c>
    </row>
    <row r="46" spans="28:28" x14ac:dyDescent="0.25">
      <c r="AB46" t="str">
        <f>IF(LEN($E46)=0,"N",_xlfn.IFNA(INDEX('RFP Project Manager'!$D$27:$D$32,MATCH($E46,'RFP Project Manager'!$D$27:$D$32,0)),"Error -- Availability entered in an incorrect format"))</f>
        <v>N</v>
      </c>
    </row>
    <row r="47" spans="28:28" x14ac:dyDescent="0.25">
      <c r="AB47" t="str">
        <f>IF(LEN($E47)=0,"N",_xlfn.IFNA(INDEX('RFP Project Manager'!$D$27:$D$32,MATCH($E47,'RFP Project Manager'!$D$27:$D$32,0)),"Error -- Availability entered in an incorrect format"))</f>
        <v>N</v>
      </c>
    </row>
    <row r="48" spans="28:28" x14ac:dyDescent="0.25">
      <c r="AB48" t="str">
        <f>IF(LEN($E48)=0,"N",_xlfn.IFNA(INDEX('RFP Project Manager'!$D$27:$D$32,MATCH($E48,'RFP Project Manager'!$D$27:$D$32,0)),"Error -- Availability entered in an incorrect format"))</f>
        <v>N</v>
      </c>
    </row>
    <row r="49" spans="28:28" x14ac:dyDescent="0.25">
      <c r="AB49" t="str">
        <f>IF(LEN($E49)=0,"N",_xlfn.IFNA(INDEX('RFP Project Manager'!$D$27:$D$32,MATCH($E49,'RFP Project Manager'!$D$27:$D$32,0)),"Error -- Availability entered in an incorrect format"))</f>
        <v>N</v>
      </c>
    </row>
    <row r="50" spans="28:28" x14ac:dyDescent="0.25">
      <c r="AB50" t="str">
        <f>IF(LEN($E50)=0,"N",_xlfn.IFNA(INDEX('RFP Project Manager'!$D$27:$D$32,MATCH($E50,'RFP Project Manager'!$D$27:$D$32,0)),"Error -- Availability entered in an incorrect format"))</f>
        <v>N</v>
      </c>
    </row>
    <row r="51" spans="28:28" x14ac:dyDescent="0.25">
      <c r="AB51" t="str">
        <f>IF(LEN($E51)=0,"N",_xlfn.IFNA(INDEX('RFP Project Manager'!$D$27:$D$32,MATCH($E51,'RFP Project Manager'!$D$27:$D$32,0)),"Error -- Availability entered in an incorrect format"))</f>
        <v>N</v>
      </c>
    </row>
    <row r="52" spans="28:28" x14ac:dyDescent="0.25">
      <c r="AB52" t="str">
        <f>IF(LEN($E52)=0,"N",_xlfn.IFNA(INDEX('RFP Project Manager'!$D$27:$D$32,MATCH($E52,'RFP Project Manager'!$D$27:$D$32,0)),"Error -- Availability entered in an incorrect format"))</f>
        <v>N</v>
      </c>
    </row>
    <row r="53" spans="28:28" x14ac:dyDescent="0.25">
      <c r="AB53" t="str">
        <f>IF(LEN($E53)=0,"N",_xlfn.IFNA(INDEX('RFP Project Manager'!$D$27:$D$32,MATCH($E53,'RFP Project Manager'!$D$27:$D$32,0)),"Error -- Availability entered in an incorrect format"))</f>
        <v>N</v>
      </c>
    </row>
    <row r="54" spans="28:28" x14ac:dyDescent="0.25">
      <c r="AB54" t="str">
        <f>IF(LEN($E54)=0,"N",_xlfn.IFNA(INDEX('RFP Project Manager'!$D$27:$D$32,MATCH($E54,'RFP Project Manager'!$D$27:$D$32,0)),"Error -- Availability entered in an incorrect format"))</f>
        <v>N</v>
      </c>
    </row>
    <row r="55" spans="28:28" x14ac:dyDescent="0.25">
      <c r="AB55" t="str">
        <f>IF(LEN($E55)=0,"N",_xlfn.IFNA(INDEX('RFP Project Manager'!$D$27:$D$32,MATCH($E55,'RFP Project Manager'!$D$27:$D$32,0)),"Error -- Availability entered in an incorrect format"))</f>
        <v>N</v>
      </c>
    </row>
    <row r="56" spans="28:28" x14ac:dyDescent="0.25">
      <c r="AB56" t="str">
        <f>IF(LEN($E56)=0,"N",_xlfn.IFNA(INDEX('RFP Project Manager'!$D$27:$D$32,MATCH($E56,'RFP Project Manager'!$D$27:$D$32,0)),"Error -- Availability entered in an incorrect format"))</f>
        <v>N</v>
      </c>
    </row>
    <row r="57" spans="28:28" x14ac:dyDescent="0.25">
      <c r="AB57" t="str">
        <f>IF(LEN($E57)=0,"N",_xlfn.IFNA(INDEX('RFP Project Manager'!$D$27:$D$32,MATCH($E57,'RFP Project Manager'!$D$27:$D$32,0)),"Error -- Availability entered in an incorrect format"))</f>
        <v>N</v>
      </c>
    </row>
    <row r="58" spans="28:28" x14ac:dyDescent="0.25">
      <c r="AB58" t="str">
        <f>IF(LEN($E58)=0,"N",_xlfn.IFNA(INDEX('RFP Project Manager'!$D$27:$D$32,MATCH($E58,'RFP Project Manager'!$D$27:$D$32,0)),"Error -- Availability entered in an incorrect format"))</f>
        <v>N</v>
      </c>
    </row>
    <row r="59" spans="28:28" x14ac:dyDescent="0.25">
      <c r="AB59" t="str">
        <f>IF(LEN($E59)=0,"N",_xlfn.IFNA(INDEX('RFP Project Manager'!$D$27:$D$32,MATCH($E59,'RFP Project Manager'!$D$27:$D$32,0)),"Error -- Availability entered in an incorrect format"))</f>
        <v>N</v>
      </c>
    </row>
    <row r="60" spans="28:28" x14ac:dyDescent="0.25">
      <c r="AB60" t="str">
        <f>IF(LEN($E60)=0,"N",_xlfn.IFNA(INDEX('RFP Project Manager'!$D$27:$D$32,MATCH($E60,'RFP Project Manager'!$D$27:$D$32,0)),"Error -- Availability entered in an incorrect format"))</f>
        <v>N</v>
      </c>
    </row>
    <row r="61" spans="28:28" x14ac:dyDescent="0.25">
      <c r="AB61" t="str">
        <f>IF(LEN($E61)=0,"N",_xlfn.IFNA(INDEX('RFP Project Manager'!$D$27:$D$32,MATCH($E61,'RFP Project Manager'!$D$27:$D$32,0)),"Error -- Availability entered in an incorrect format"))</f>
        <v>N</v>
      </c>
    </row>
    <row r="62" spans="28:28" x14ac:dyDescent="0.25">
      <c r="AB62" t="str">
        <f>IF(LEN($E62)=0,"N",_xlfn.IFNA(INDEX('RFP Project Manager'!$D$27:$D$32,MATCH($E62,'RFP Project Manager'!$D$27:$D$32,0)),"Error -- Availability entered in an incorrect format"))</f>
        <v>N</v>
      </c>
    </row>
    <row r="63" spans="28:28" x14ac:dyDescent="0.25">
      <c r="AB63" t="str">
        <f>IF(LEN($E63)=0,"N",_xlfn.IFNA(INDEX('RFP Project Manager'!$D$27:$D$32,MATCH($E63,'RFP Project Manager'!$D$27:$D$32,0)),"Error -- Availability entered in an incorrect format"))</f>
        <v>N</v>
      </c>
    </row>
    <row r="64" spans="28: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Fkim0j7Gzy0Pxhhr8v+mcywzC3A6zkjsu5N0RvSwh7QuCxucyC2my9a9OQlCS6rCUU7PeSVvsxErTRqgiHTiFA==" saltValue="Vsk71K1k+5rIBGlONrPoOQ==" spinCount="100000" sheet="1" objects="1" scenarios="1"/>
  <mergeCells count="2">
    <mergeCell ref="C1:H1"/>
    <mergeCell ref="C2:H2"/>
  </mergeCells>
  <conditionalFormatting sqref="D6:D7">
    <cfRule type="expression" dxfId="9" priority="4">
      <formula>$C6=""</formula>
    </cfRule>
  </conditionalFormatting>
  <conditionalFormatting sqref="C6:C7">
    <cfRule type="expression" dxfId="8" priority="3">
      <formula>$C6=""</formula>
    </cfRule>
  </conditionalFormatting>
  <conditionalFormatting sqref="D9:D18">
    <cfRule type="expression" dxfId="7" priority="2">
      <formula>$C9=""</formula>
    </cfRule>
  </conditionalFormatting>
  <conditionalFormatting sqref="C9:C18">
    <cfRule type="expression" dxfId="6" priority="1">
      <formula>$C9=""</formula>
    </cfRule>
  </conditionalFormatting>
  <dataValidations xWindow="1335" yWindow="408" count="2">
    <dataValidation allowBlank="1" showInputMessage="1" showErrorMessage="1" promptTitle="Additional Product Requirement" prompt="Specify product or module required if the functionality is available outside of the base product offering" sqref="F6:F7 F9:F18"/>
    <dataValidation type="list" allowBlank="1" showInputMessage="1" showErrorMessage="1" errorTitle="Entry Error" error="Availability entered in incorrect format_x000a_" prompt="Y - Yes_x000a_R - Reporting_x000a_T - Third Party_x000a_F - Future_x000a_N - No" sqref="E9:E18">
      <formula1>$D$44:$D$49</formula1>
    </dataValidation>
  </dataValidations>
  <printOptions horizontalCentered="1"/>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35" yWindow="408"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C193"/>
  <sheetViews>
    <sheetView showGridLines="0" workbookViewId="0">
      <pane xSplit="2" ySplit="4" topLeftCell="C3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Contract Management</v>
      </c>
      <c r="D2" s="541"/>
      <c r="E2" s="541"/>
      <c r="F2" s="541"/>
      <c r="G2" s="541"/>
      <c r="H2" s="541"/>
      <c r="AA2" s="109" t="s">
        <v>1263</v>
      </c>
      <c r="AB2" s="118" t="s">
        <v>1223</v>
      </c>
      <c r="AC2" s="112">
        <f>SUBTOTAL(3,B6:B180)</f>
        <v>35</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898</v>
      </c>
      <c r="D5" s="29"/>
      <c r="E5" s="29"/>
      <c r="F5" s="29"/>
      <c r="G5" s="29"/>
      <c r="H5" s="30"/>
      <c r="AA5" s="1"/>
      <c r="AB5" s="118"/>
      <c r="AC5" s="34" t="s">
        <v>1225</v>
      </c>
    </row>
    <row r="6" spans="2:29" ht="33" x14ac:dyDescent="0.3">
      <c r="B6" s="24">
        <v>1</v>
      </c>
      <c r="C6" s="382" t="s">
        <v>901</v>
      </c>
      <c r="D6" s="383" t="s">
        <v>19</v>
      </c>
      <c r="E6" s="170"/>
      <c r="F6" s="175" t="str">
        <f t="shared" ref="F6:F18" si="0">IF($C$4="Primary Vendor Module Name Here","",$C$4)</f>
        <v/>
      </c>
      <c r="G6" s="195"/>
      <c r="H6" s="196"/>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IF(B6&lt;&gt;0,B6+1,B5+1)</f>
        <v>2</v>
      </c>
      <c r="C7" s="362" t="s">
        <v>88</v>
      </c>
      <c r="D7" s="370" t="s">
        <v>21</v>
      </c>
      <c r="E7" s="174"/>
      <c r="F7" s="175" t="str">
        <f t="shared" si="0"/>
        <v/>
      </c>
      <c r="G7" s="197"/>
      <c r="H7" s="188"/>
      <c r="AB7" t="str">
        <f>IF(LEN($E7)=0,"N",_xlfn.IFNA(INDEX('RFP Project Manager'!$D$27:$D$32,MATCH($E7,'RFP Project Manager'!$D$27:$D$32,0)),"Error -- Availability entered in an incorrect format"))</f>
        <v>N</v>
      </c>
    </row>
    <row r="8" spans="2:29" ht="16.5" x14ac:dyDescent="0.3">
      <c r="B8" s="24">
        <f t="shared" ref="B8:B43" si="1">IF(B7&lt;&gt;0,B7+1,B6+1)</f>
        <v>3</v>
      </c>
      <c r="C8" s="362" t="s">
        <v>902</v>
      </c>
      <c r="D8" s="370" t="s">
        <v>21</v>
      </c>
      <c r="E8" s="174"/>
      <c r="F8" s="175" t="str">
        <f t="shared" si="0"/>
        <v/>
      </c>
      <c r="G8" s="197"/>
      <c r="H8" s="188"/>
      <c r="AB8" t="str">
        <f>IF(LEN($E8)=0,"N",_xlfn.IFNA(INDEX('RFP Project Manager'!$D$27:$D$32,MATCH($E8,'RFP Project Manager'!$D$27:$D$32,0)),"Error -- Availability entered in an incorrect format"))</f>
        <v>N</v>
      </c>
    </row>
    <row r="9" spans="2:29" ht="33" x14ac:dyDescent="0.3">
      <c r="B9" s="24">
        <f t="shared" si="1"/>
        <v>4</v>
      </c>
      <c r="C9" s="362" t="s">
        <v>903</v>
      </c>
      <c r="D9" s="370" t="s">
        <v>19</v>
      </c>
      <c r="E9" s="174"/>
      <c r="F9" s="175" t="str">
        <f t="shared" si="0"/>
        <v/>
      </c>
      <c r="G9" s="197"/>
      <c r="H9" s="188"/>
      <c r="AB9" t="str">
        <f>IF(LEN($E9)=0,"N",_xlfn.IFNA(INDEX('RFP Project Manager'!$D$27:$D$32,MATCH($E9,'RFP Project Manager'!$D$27:$D$32,0)),"Error -- Availability entered in an incorrect format"))</f>
        <v>N</v>
      </c>
    </row>
    <row r="10" spans="2:29" ht="16.5" x14ac:dyDescent="0.3">
      <c r="B10" s="24">
        <f t="shared" si="1"/>
        <v>5</v>
      </c>
      <c r="C10" s="362" t="s">
        <v>904</v>
      </c>
      <c r="D10" s="370" t="s">
        <v>19</v>
      </c>
      <c r="E10" s="174"/>
      <c r="F10" s="175" t="str">
        <f t="shared" si="0"/>
        <v/>
      </c>
      <c r="G10" s="197"/>
      <c r="H10" s="188"/>
      <c r="AB10" t="str">
        <f>IF(LEN($E10)=0,"N",_xlfn.IFNA(INDEX('RFP Project Manager'!$D$27:$D$32,MATCH($E10,'RFP Project Manager'!$D$27:$D$32,0)),"Error -- Availability entered in an incorrect format"))</f>
        <v>N</v>
      </c>
    </row>
    <row r="11" spans="2:29" ht="16.5" x14ac:dyDescent="0.3">
      <c r="B11" s="24">
        <f t="shared" si="1"/>
        <v>6</v>
      </c>
      <c r="C11" s="362" t="s">
        <v>905</v>
      </c>
      <c r="D11" s="370" t="s">
        <v>19</v>
      </c>
      <c r="E11" s="174"/>
      <c r="F11" s="175" t="str">
        <f t="shared" si="0"/>
        <v/>
      </c>
      <c r="G11" s="197"/>
      <c r="H11" s="188"/>
      <c r="AB11" t="str">
        <f>IF(LEN($E11)=0,"N",_xlfn.IFNA(INDEX('RFP Project Manager'!$D$27:$D$32,MATCH($E11,'RFP Project Manager'!$D$27:$D$32,0)),"Error -- Availability entered in an incorrect format"))</f>
        <v>N</v>
      </c>
    </row>
    <row r="12" spans="2:29" ht="16.5" x14ac:dyDescent="0.3">
      <c r="B12" s="24">
        <f t="shared" si="1"/>
        <v>7</v>
      </c>
      <c r="C12" s="362" t="s">
        <v>89</v>
      </c>
      <c r="D12" s="370" t="s">
        <v>19</v>
      </c>
      <c r="E12" s="174"/>
      <c r="F12" s="17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6.5" x14ac:dyDescent="0.3">
      <c r="B13" s="24">
        <f t="shared" si="1"/>
        <v>8</v>
      </c>
      <c r="C13" s="362" t="s">
        <v>90</v>
      </c>
      <c r="D13" s="370" t="s">
        <v>19</v>
      </c>
      <c r="E13" s="174"/>
      <c r="F13" s="175" t="str">
        <f t="shared" si="0"/>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16.5" x14ac:dyDescent="0.3">
      <c r="B14" s="24">
        <f t="shared" si="1"/>
        <v>9</v>
      </c>
      <c r="C14" s="362" t="s">
        <v>91</v>
      </c>
      <c r="D14" s="370" t="s">
        <v>19</v>
      </c>
      <c r="E14" s="174"/>
      <c r="F14" s="175" t="str">
        <f t="shared" si="0"/>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16.5" x14ac:dyDescent="0.3">
      <c r="B15" s="24">
        <f t="shared" si="1"/>
        <v>10</v>
      </c>
      <c r="C15" s="362" t="s">
        <v>92</v>
      </c>
      <c r="D15" s="370" t="s">
        <v>19</v>
      </c>
      <c r="E15" s="174"/>
      <c r="F15" s="175" t="str">
        <f t="shared" si="0"/>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49.5" x14ac:dyDescent="0.3">
      <c r="B16" s="24">
        <f t="shared" si="1"/>
        <v>11</v>
      </c>
      <c r="C16" s="362" t="s">
        <v>906</v>
      </c>
      <c r="D16" s="370" t="s">
        <v>19</v>
      </c>
      <c r="E16" s="174"/>
      <c r="F16" s="175" t="str">
        <f t="shared" si="0"/>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16.5" x14ac:dyDescent="0.3">
      <c r="B17" s="24">
        <f t="shared" si="1"/>
        <v>12</v>
      </c>
      <c r="C17" s="362" t="s">
        <v>907</v>
      </c>
      <c r="D17" s="370" t="s">
        <v>19</v>
      </c>
      <c r="E17" s="174"/>
      <c r="F17" s="175" t="str">
        <f t="shared" si="0"/>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17.25" thickBot="1" x14ac:dyDescent="0.35">
      <c r="B18" s="24">
        <f t="shared" si="1"/>
        <v>13</v>
      </c>
      <c r="C18" s="362" t="s">
        <v>908</v>
      </c>
      <c r="D18" s="370" t="s">
        <v>19</v>
      </c>
      <c r="E18" s="178"/>
      <c r="F18" s="175" t="str">
        <f t="shared" si="0"/>
        <v/>
      </c>
      <c r="G18" s="197"/>
      <c r="H18" s="188"/>
      <c r="AB18" t="str">
        <f>IF(LEN($E18)=0,"N",_xlfn.IFNA(INDEX('RFP Project Manager'!$D$27:$D$32,MATCH($E18,'RFP Project Manager'!$D$27:$D$32,0)),"Error -- Availability entered in an incorrect format"))</f>
        <v>N</v>
      </c>
    </row>
    <row r="19" spans="2:28" ht="19.5" thickBot="1" x14ac:dyDescent="0.3">
      <c r="B19" s="24"/>
      <c r="C19" s="28" t="s">
        <v>899</v>
      </c>
      <c r="D19" s="29"/>
      <c r="E19" s="193"/>
      <c r="F19" s="193"/>
      <c r="G19" s="193"/>
      <c r="H19" s="194"/>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33" x14ac:dyDescent="0.3">
      <c r="B20" s="24">
        <f t="shared" si="1"/>
        <v>14</v>
      </c>
      <c r="C20" s="360" t="s">
        <v>909</v>
      </c>
      <c r="D20" s="369" t="s">
        <v>19</v>
      </c>
      <c r="E20" s="170"/>
      <c r="F20" s="171" t="str">
        <f t="shared" ref="F20:F34" si="2">IF($C$4="Primary Vendor Module Name Here","",$C$4)</f>
        <v/>
      </c>
      <c r="G20" s="199"/>
      <c r="H20" s="186"/>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33" x14ac:dyDescent="0.3">
      <c r="B21" s="24">
        <f t="shared" si="1"/>
        <v>15</v>
      </c>
      <c r="C21" s="362" t="s">
        <v>910</v>
      </c>
      <c r="D21" s="370" t="s">
        <v>21</v>
      </c>
      <c r="E21" s="174"/>
      <c r="F21" s="175" t="str">
        <f t="shared" si="2"/>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16.5" x14ac:dyDescent="0.3">
      <c r="B22" s="24">
        <f t="shared" si="1"/>
        <v>16</v>
      </c>
      <c r="C22" s="362" t="s">
        <v>93</v>
      </c>
      <c r="D22" s="370" t="s">
        <v>19</v>
      </c>
      <c r="E22" s="174"/>
      <c r="F22" s="175" t="str">
        <f t="shared" si="2"/>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16.5" x14ac:dyDescent="0.3">
      <c r="B23" s="24">
        <f t="shared" si="1"/>
        <v>17</v>
      </c>
      <c r="C23" s="362" t="s">
        <v>911</v>
      </c>
      <c r="D23" s="370" t="s">
        <v>19</v>
      </c>
      <c r="E23" s="174"/>
      <c r="F23" s="175" t="str">
        <f t="shared" si="2"/>
        <v/>
      </c>
      <c r="G23" s="197"/>
      <c r="H23" s="188"/>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 t="shared" si="1"/>
        <v>18</v>
      </c>
      <c r="C24" s="362" t="s">
        <v>912</v>
      </c>
      <c r="D24" s="370" t="s">
        <v>21</v>
      </c>
      <c r="E24" s="174"/>
      <c r="F24" s="175" t="str">
        <f t="shared" si="2"/>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16.5" x14ac:dyDescent="0.3">
      <c r="B25" s="24">
        <f t="shared" si="1"/>
        <v>19</v>
      </c>
      <c r="C25" s="362" t="s">
        <v>913</v>
      </c>
      <c r="D25" s="370" t="s">
        <v>19</v>
      </c>
      <c r="E25" s="174"/>
      <c r="F25" s="175" t="str">
        <f t="shared" si="2"/>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49.5" x14ac:dyDescent="0.3">
      <c r="B26" s="24">
        <f t="shared" si="1"/>
        <v>20</v>
      </c>
      <c r="C26" s="362" t="s">
        <v>914</v>
      </c>
      <c r="D26" s="370" t="s">
        <v>21</v>
      </c>
      <c r="E26" s="174"/>
      <c r="F26" s="175" t="str">
        <f t="shared" si="2"/>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66" x14ac:dyDescent="0.3">
      <c r="B27" s="24">
        <f t="shared" si="1"/>
        <v>21</v>
      </c>
      <c r="C27" s="362" t="s">
        <v>94</v>
      </c>
      <c r="D27" s="370" t="s">
        <v>19</v>
      </c>
      <c r="E27" s="174"/>
      <c r="F27" s="175" t="str">
        <f t="shared" si="2"/>
        <v/>
      </c>
      <c r="G27" s="197"/>
      <c r="H27" s="188"/>
      <c r="AB27" t="str">
        <f>IF(LEN($E27)=0,"N",_xlfn.IFNA(INDEX('RFP Project Manager'!$D$27:$D$32,MATCH($E27,'RFP Project Manager'!$D$27:$D$32,0)),"Error -- Availability entered in an incorrect format"))</f>
        <v>N</v>
      </c>
    </row>
    <row r="28" spans="2:28" ht="16.5" x14ac:dyDescent="0.3">
      <c r="B28" s="24">
        <f t="shared" si="1"/>
        <v>22</v>
      </c>
      <c r="C28" s="362" t="s">
        <v>915</v>
      </c>
      <c r="D28" s="370" t="s">
        <v>19</v>
      </c>
      <c r="E28" s="174"/>
      <c r="F28" s="175" t="str">
        <f t="shared" si="2"/>
        <v/>
      </c>
      <c r="G28" s="197"/>
      <c r="H28" s="188"/>
      <c r="AB28" t="str">
        <f>IF(LEN($E28)=0,"N",_xlfn.IFNA(INDEX('RFP Project Manager'!$D$27:$D$32,MATCH($E28,'RFP Project Manager'!$D$27:$D$32,0)),"Error -- Availability entered in an incorrect format"))</f>
        <v>N</v>
      </c>
    </row>
    <row r="29" spans="2:28" ht="16.5" x14ac:dyDescent="0.3">
      <c r="B29" s="24">
        <f t="shared" si="1"/>
        <v>23</v>
      </c>
      <c r="C29" s="362" t="s">
        <v>916</v>
      </c>
      <c r="D29" s="370" t="s">
        <v>19</v>
      </c>
      <c r="E29" s="174"/>
      <c r="F29" s="175" t="str">
        <f t="shared" si="2"/>
        <v/>
      </c>
      <c r="G29" s="197"/>
      <c r="H29" s="188"/>
      <c r="AB29" t="str">
        <f>IF(LEN($E29)=0,"N",_xlfn.IFNA(INDEX('RFP Project Manager'!$D$27:$D$32,MATCH($E29,'RFP Project Manager'!$D$27:$D$32,0)),"Error -- Availability entered in an incorrect format"))</f>
        <v>N</v>
      </c>
    </row>
    <row r="30" spans="2:28" ht="16.5" x14ac:dyDescent="0.3">
      <c r="B30" s="24">
        <f t="shared" si="1"/>
        <v>24</v>
      </c>
      <c r="C30" s="362" t="s">
        <v>917</v>
      </c>
      <c r="D30" s="370" t="s">
        <v>19</v>
      </c>
      <c r="E30" s="174"/>
      <c r="F30" s="175" t="str">
        <f t="shared" si="2"/>
        <v/>
      </c>
      <c r="G30" s="197"/>
      <c r="H30" s="188"/>
      <c r="AB30" t="str">
        <f>IF(LEN($E30)=0,"N",_xlfn.IFNA(INDEX('RFP Project Manager'!$D$27:$D$32,MATCH($E30,'RFP Project Manager'!$D$27:$D$32,0)),"Error -- Availability entered in an incorrect format"))</f>
        <v>N</v>
      </c>
    </row>
    <row r="31" spans="2:28" ht="16.5" x14ac:dyDescent="0.3">
      <c r="B31" s="24">
        <f t="shared" si="1"/>
        <v>25</v>
      </c>
      <c r="C31" s="362" t="s">
        <v>918</v>
      </c>
      <c r="D31" s="370" t="s">
        <v>19</v>
      </c>
      <c r="E31" s="174"/>
      <c r="F31" s="175" t="str">
        <f t="shared" si="2"/>
        <v/>
      </c>
      <c r="G31" s="197"/>
      <c r="H31" s="188"/>
      <c r="AB31" t="str">
        <f>IF(LEN($E31)=0,"N",_xlfn.IFNA(INDEX('RFP Project Manager'!$D$27:$D$32,MATCH($E31,'RFP Project Manager'!$D$27:$D$32,0)),"Error -- Availability entered in an incorrect format"))</f>
        <v>N</v>
      </c>
    </row>
    <row r="32" spans="2:28" ht="33" x14ac:dyDescent="0.3">
      <c r="B32" s="24">
        <f t="shared" si="1"/>
        <v>26</v>
      </c>
      <c r="C32" s="362" t="s">
        <v>95</v>
      </c>
      <c r="D32" s="370" t="s">
        <v>21</v>
      </c>
      <c r="E32" s="174"/>
      <c r="F32" s="175" t="str">
        <f t="shared" si="2"/>
        <v/>
      </c>
      <c r="G32" s="197"/>
      <c r="H32" s="188"/>
      <c r="AB32" t="str">
        <f>IF(LEN($E32)=0,"N",_xlfn.IFNA(INDEX('RFP Project Manager'!$D$27:$D$32,MATCH($E32,'RFP Project Manager'!$D$27:$D$32,0)),"Error -- Availability entered in an incorrect format"))</f>
        <v>N</v>
      </c>
    </row>
    <row r="33" spans="2:28" ht="33" x14ac:dyDescent="0.3">
      <c r="B33" s="24">
        <f t="shared" si="1"/>
        <v>27</v>
      </c>
      <c r="C33" s="362" t="s">
        <v>919</v>
      </c>
      <c r="D33" s="370" t="s">
        <v>19</v>
      </c>
      <c r="E33" s="174"/>
      <c r="F33" s="175" t="str">
        <f t="shared" si="2"/>
        <v/>
      </c>
      <c r="G33" s="197"/>
      <c r="H33" s="188"/>
      <c r="AB33" t="str">
        <f>IF(LEN($E33)=0,"N",_xlfn.IFNA(INDEX('RFP Project Manager'!$D$27:$D$32,MATCH($E33,'RFP Project Manager'!$D$27:$D$32,0)),"Error -- Availability entered in an incorrect format"))</f>
        <v>N</v>
      </c>
    </row>
    <row r="34" spans="2:28" ht="50.25" thickBot="1" x14ac:dyDescent="0.35">
      <c r="B34" s="24">
        <f t="shared" si="1"/>
        <v>28</v>
      </c>
      <c r="C34" s="362" t="s">
        <v>920</v>
      </c>
      <c r="D34" s="370" t="s">
        <v>19</v>
      </c>
      <c r="E34" s="178"/>
      <c r="F34" s="175" t="str">
        <f t="shared" si="2"/>
        <v/>
      </c>
      <c r="G34" s="197"/>
      <c r="H34" s="188"/>
      <c r="AB34" t="str">
        <f>IF(LEN($E34)=0,"N",_xlfn.IFNA(INDEX('RFP Project Manager'!$D$27:$D$32,MATCH($E34,'RFP Project Manager'!$D$27:$D$32,0)),"Error -- Availability entered in an incorrect format"))</f>
        <v>N</v>
      </c>
    </row>
    <row r="35" spans="2:28" ht="19.5" thickBot="1" x14ac:dyDescent="0.3">
      <c r="B35" s="24"/>
      <c r="C35" s="28" t="s">
        <v>97</v>
      </c>
      <c r="D35" s="29"/>
      <c r="E35" s="193"/>
      <c r="F35" s="193"/>
      <c r="G35" s="193"/>
      <c r="H35" s="194"/>
      <c r="AB35" t="str">
        <f>IF(LEN($E35)=0,"N",_xlfn.IFNA(INDEX('RFP Project Manager'!$D$27:$D$32,MATCH($E35,'RFP Project Manager'!$D$27:$D$32,0)),"Error -- Availability entered in an incorrect format"))</f>
        <v>N</v>
      </c>
    </row>
    <row r="36" spans="2:28" ht="33" x14ac:dyDescent="0.3">
      <c r="B36" s="24">
        <f t="shared" si="1"/>
        <v>29</v>
      </c>
      <c r="C36" s="360" t="s">
        <v>921</v>
      </c>
      <c r="D36" s="369" t="s">
        <v>19</v>
      </c>
      <c r="E36" s="170"/>
      <c r="F36" s="171" t="str">
        <f>IF($C$4="Primary Vendor Module Name Here","",$C$4)</f>
        <v/>
      </c>
      <c r="G36" s="199"/>
      <c r="H36" s="186"/>
      <c r="AB36" t="str">
        <f>IF(LEN($E36)=0,"N",_xlfn.IFNA(INDEX('RFP Project Manager'!$D$27:$D$32,MATCH($E36,'RFP Project Manager'!$D$27:$D$32,0)),"Error -- Availability entered in an incorrect format"))</f>
        <v>N</v>
      </c>
    </row>
    <row r="37" spans="2:28" ht="33" x14ac:dyDescent="0.3">
      <c r="B37" s="24">
        <f t="shared" si="1"/>
        <v>30</v>
      </c>
      <c r="C37" s="362" t="s">
        <v>98</v>
      </c>
      <c r="D37" s="370" t="s">
        <v>19</v>
      </c>
      <c r="E37" s="174"/>
      <c r="F37" s="175" t="str">
        <f>IF($C$4="Primary Vendor Module Name Here","",$C$4)</f>
        <v/>
      </c>
      <c r="G37" s="197"/>
      <c r="H37" s="188"/>
      <c r="AB37" t="str">
        <f>IF(LEN($E37)=0,"N",_xlfn.IFNA(INDEX('RFP Project Manager'!$D$27:$D$32,MATCH($E37,'RFP Project Manager'!$D$27:$D$32,0)),"Error -- Availability entered in an incorrect format"))</f>
        <v>N</v>
      </c>
    </row>
    <row r="38" spans="2:28" ht="17.25" thickBot="1" x14ac:dyDescent="0.35">
      <c r="B38" s="24">
        <f t="shared" si="1"/>
        <v>31</v>
      </c>
      <c r="C38" s="362" t="s">
        <v>922</v>
      </c>
      <c r="D38" s="370" t="s">
        <v>19</v>
      </c>
      <c r="E38" s="178"/>
      <c r="F38" s="175" t="str">
        <f>IF($C$4="Primary Vendor Module Name Here","",$C$4)</f>
        <v/>
      </c>
      <c r="G38" s="197"/>
      <c r="H38" s="188"/>
      <c r="AB38" t="str">
        <f>IF(LEN($E38)=0,"N",_xlfn.IFNA(INDEX('RFP Project Manager'!$D$27:$D$32,MATCH($E38,'RFP Project Manager'!$D$27:$D$32,0)),"Error -- Availability entered in an incorrect format"))</f>
        <v>N</v>
      </c>
    </row>
    <row r="39" spans="2:28" ht="19.5" thickBot="1" x14ac:dyDescent="0.3">
      <c r="B39" s="24"/>
      <c r="C39" s="28" t="s">
        <v>900</v>
      </c>
      <c r="D39" s="29"/>
      <c r="E39" s="193"/>
      <c r="F39" s="193"/>
      <c r="G39" s="193"/>
      <c r="H39" s="194"/>
      <c r="AB39" t="str">
        <f>IF(LEN($E39)=0,"N",_xlfn.IFNA(INDEX('RFP Project Manager'!$D$27:$D$32,MATCH($E39,'RFP Project Manager'!$D$27:$D$32,0)),"Error -- Availability entered in an incorrect format"))</f>
        <v>N</v>
      </c>
    </row>
    <row r="40" spans="2:28" ht="16.5" x14ac:dyDescent="0.3">
      <c r="B40" s="24">
        <f t="shared" si="1"/>
        <v>32</v>
      </c>
      <c r="C40" s="388" t="s">
        <v>99</v>
      </c>
      <c r="D40" s="379" t="s">
        <v>19</v>
      </c>
      <c r="E40" s="170"/>
      <c r="F40" s="171" t="str">
        <f>IF($C$4="Primary Vendor Module Name Here","",$C$4)</f>
        <v/>
      </c>
      <c r="G40" s="199"/>
      <c r="H40" s="186"/>
      <c r="AB40" t="str">
        <f>IF(LEN($E40)=0,"N",_xlfn.IFNA(INDEX('RFP Project Manager'!$D$27:$D$32,MATCH($E40,'RFP Project Manager'!$D$27:$D$32,0)),"Error -- Availability entered in an incorrect format"))</f>
        <v>N</v>
      </c>
    </row>
    <row r="41" spans="2:28" ht="16.5" x14ac:dyDescent="0.3">
      <c r="B41" s="24">
        <f t="shared" si="1"/>
        <v>33</v>
      </c>
      <c r="C41" s="388" t="s">
        <v>100</v>
      </c>
      <c r="D41" s="379" t="s">
        <v>22</v>
      </c>
      <c r="E41" s="174"/>
      <c r="F41" s="175" t="str">
        <f>IF($C$4="Primary Vendor Module Name Here","",$C$4)</f>
        <v/>
      </c>
      <c r="G41" s="197"/>
      <c r="H41" s="188"/>
      <c r="AB41" t="str">
        <f>IF(LEN($E41)=0,"N",_xlfn.IFNA(INDEX('RFP Project Manager'!$D$27:$D$32,MATCH($E41,'RFP Project Manager'!$D$27:$D$32,0)),"Error -- Availability entered in an incorrect format"))</f>
        <v>N</v>
      </c>
    </row>
    <row r="42" spans="2:28" ht="16.5" x14ac:dyDescent="0.3">
      <c r="B42" s="24">
        <f t="shared" si="1"/>
        <v>34</v>
      </c>
      <c r="C42" s="388" t="s">
        <v>101</v>
      </c>
      <c r="D42" s="379" t="s">
        <v>22</v>
      </c>
      <c r="E42" s="174"/>
      <c r="F42" s="175" t="str">
        <f>IF($C$4="Primary Vendor Module Name Here","",$C$4)</f>
        <v/>
      </c>
      <c r="G42" s="197"/>
      <c r="H42" s="188"/>
      <c r="AB42" t="str">
        <f>IF(LEN($E42)=0,"N",_xlfn.IFNA(INDEX('RFP Project Manager'!$D$27:$D$32,MATCH($E42,'RFP Project Manager'!$D$27:$D$32,0)),"Error -- Availability entered in an incorrect format"))</f>
        <v>N</v>
      </c>
    </row>
    <row r="43" spans="2:28" ht="30.75" thickBot="1" x14ac:dyDescent="0.35">
      <c r="B43" s="24">
        <f t="shared" si="1"/>
        <v>35</v>
      </c>
      <c r="C43" s="389" t="s">
        <v>102</v>
      </c>
      <c r="D43" s="381" t="s">
        <v>21</v>
      </c>
      <c r="E43" s="178"/>
      <c r="F43" s="206" t="str">
        <f>IF($C$4="Primary Vendor Module Name Here","",$C$4)</f>
        <v/>
      </c>
      <c r="G43" s="198"/>
      <c r="H43" s="190"/>
      <c r="AB43" t="str">
        <f>IF(LEN($E43)=0,"N",_xlfn.IFNA(INDEX('RFP Project Manager'!$D$27:$D$32,MATCH($E43,'RFP Project Manager'!$D$27:$D$32,0)),"Error -- Availability entered in an incorrect format"))</f>
        <v>N</v>
      </c>
    </row>
    <row r="44" spans="2:28" x14ac:dyDescent="0.25">
      <c r="AB44" t="str">
        <f>IF(LEN($E44)=0,"N",_xlfn.IFNA(INDEX('RFP Project Manager'!$D$27:$D$32,MATCH($E44,'RFP Project Manager'!$D$27:$D$32,0)),"Error -- Availability entered in an incorrect format"))</f>
        <v>N</v>
      </c>
    </row>
    <row r="45" spans="2:28" x14ac:dyDescent="0.25">
      <c r="AB45" t="str">
        <f>IF(LEN($E45)=0,"N",_xlfn.IFNA(INDEX('RFP Project Manager'!$D$27:$D$32,MATCH($E45,'RFP Project Manager'!$D$27:$D$32,0)),"Error -- Availability entered in an incorrect format"))</f>
        <v>N</v>
      </c>
    </row>
    <row r="46" spans="2:28" x14ac:dyDescent="0.25">
      <c r="AB46" t="str">
        <f>IF(LEN($E46)=0,"N",_xlfn.IFNA(INDEX('RFP Project Manager'!$D$27:$D$32,MATCH($E46,'RFP Project Manager'!$D$27:$D$32,0)),"Error -- Availability entered in an incorrect format"))</f>
        <v>N</v>
      </c>
    </row>
    <row r="47" spans="2:28" x14ac:dyDescent="0.25">
      <c r="AB47" t="str">
        <f>IF(LEN($E47)=0,"N",_xlfn.IFNA(INDEX('RFP Project Manager'!$D$27:$D$32,MATCH($E47,'RFP Project Manager'!$D$27:$D$32,0)),"Error -- Availability entered in an incorrect format"))</f>
        <v>N</v>
      </c>
    </row>
    <row r="48" spans="2:28" x14ac:dyDescent="0.25">
      <c r="AB48" t="str">
        <f>IF(LEN($E48)=0,"N",_xlfn.IFNA(INDEX('RFP Project Manager'!$D$27:$D$32,MATCH($E48,'RFP Project Manager'!$D$27:$D$32,0)),"Error -- Availability entered in an incorrect format"))</f>
        <v>N</v>
      </c>
    </row>
    <row r="49" spans="28:28" x14ac:dyDescent="0.25">
      <c r="AB49" t="str">
        <f>IF(LEN($E49)=0,"N",_xlfn.IFNA(INDEX('RFP Project Manager'!$D$27:$D$32,MATCH($E49,'RFP Project Manager'!$D$27:$D$32,0)),"Error -- Availability entered in an incorrect format"))</f>
        <v>N</v>
      </c>
    </row>
    <row r="50" spans="28:28" x14ac:dyDescent="0.25">
      <c r="AB50" t="str">
        <f>IF(LEN($E50)=0,"N",_xlfn.IFNA(INDEX('RFP Project Manager'!$D$27:$D$32,MATCH($E50,'RFP Project Manager'!$D$27:$D$32,0)),"Error -- Availability entered in an incorrect format"))</f>
        <v>N</v>
      </c>
    </row>
    <row r="51" spans="28:28" x14ac:dyDescent="0.25">
      <c r="AB51" t="str">
        <f>IF(LEN($E51)=0,"N",_xlfn.IFNA(INDEX('RFP Project Manager'!$D$27:$D$32,MATCH($E51,'RFP Project Manager'!$D$27:$D$32,0)),"Error -- Availability entered in an incorrect format"))</f>
        <v>N</v>
      </c>
    </row>
    <row r="52" spans="28:28" x14ac:dyDescent="0.25">
      <c r="AB52" t="str">
        <f>IF(LEN($E52)=0,"N",_xlfn.IFNA(INDEX('RFP Project Manager'!$D$27:$D$32,MATCH($E52,'RFP Project Manager'!$D$27:$D$32,0)),"Error -- Availability entered in an incorrect format"))</f>
        <v>N</v>
      </c>
    </row>
    <row r="53" spans="28:28" x14ac:dyDescent="0.25">
      <c r="AB53" t="str">
        <f>IF(LEN($E53)=0,"N",_xlfn.IFNA(INDEX('RFP Project Manager'!$D$27:$D$32,MATCH($E53,'RFP Project Manager'!$D$27:$D$32,0)),"Error -- Availability entered in an incorrect format"))</f>
        <v>N</v>
      </c>
    </row>
    <row r="54" spans="28:28" x14ac:dyDescent="0.25">
      <c r="AB54" t="str">
        <f>IF(LEN($E54)=0,"N",_xlfn.IFNA(INDEX('RFP Project Manager'!$D$27:$D$32,MATCH($E54,'RFP Project Manager'!$D$27:$D$32,0)),"Error -- Availability entered in an incorrect format"))</f>
        <v>N</v>
      </c>
    </row>
    <row r="55" spans="28:28" x14ac:dyDescent="0.25">
      <c r="AB55" t="str">
        <f>IF(LEN($E55)=0,"N",_xlfn.IFNA(INDEX('RFP Project Manager'!$D$27:$D$32,MATCH($E55,'RFP Project Manager'!$D$27:$D$32,0)),"Error -- Availability entered in an incorrect format"))</f>
        <v>N</v>
      </c>
    </row>
    <row r="56" spans="28:28" x14ac:dyDescent="0.25">
      <c r="AB56" t="str">
        <f>IF(LEN($E56)=0,"N",_xlfn.IFNA(INDEX('RFP Project Manager'!$D$27:$D$32,MATCH($E56,'RFP Project Manager'!$D$27:$D$32,0)),"Error -- Availability entered in an incorrect format"))</f>
        <v>N</v>
      </c>
    </row>
    <row r="57" spans="28:28" x14ac:dyDescent="0.25">
      <c r="AB57" t="str">
        <f>IF(LEN($E57)=0,"N",_xlfn.IFNA(INDEX('RFP Project Manager'!$D$27:$D$32,MATCH($E57,'RFP Project Manager'!$D$27:$D$32,0)),"Error -- Availability entered in an incorrect format"))</f>
        <v>N</v>
      </c>
    </row>
    <row r="58" spans="28:28" x14ac:dyDescent="0.25">
      <c r="AB58" t="str">
        <f>IF(LEN($E58)=0,"N",_xlfn.IFNA(INDEX('RFP Project Manager'!$D$27:$D$32,MATCH($E58,'RFP Project Manager'!$D$27:$D$32,0)),"Error -- Availability entered in an incorrect format"))</f>
        <v>N</v>
      </c>
    </row>
    <row r="59" spans="28:28" x14ac:dyDescent="0.25">
      <c r="AB59" t="str">
        <f>IF(LEN($E59)=0,"N",_xlfn.IFNA(INDEX('RFP Project Manager'!$D$27:$D$32,MATCH($E59,'RFP Project Manager'!$D$27:$D$32,0)),"Error -- Availability entered in an incorrect format"))</f>
        <v>N</v>
      </c>
    </row>
    <row r="60" spans="28:28" x14ac:dyDescent="0.25">
      <c r="AB60" t="str">
        <f>IF(LEN($E60)=0,"N",_xlfn.IFNA(INDEX('RFP Project Manager'!$D$27:$D$32,MATCH($E60,'RFP Project Manager'!$D$27:$D$32,0)),"Error -- Availability entered in an incorrect format"))</f>
        <v>N</v>
      </c>
    </row>
    <row r="61" spans="28:28" x14ac:dyDescent="0.25">
      <c r="AB61" t="str">
        <f>IF(LEN($E61)=0,"N",_xlfn.IFNA(INDEX('RFP Project Manager'!$D$27:$D$32,MATCH($E61,'RFP Project Manager'!$D$27:$D$32,0)),"Error -- Availability entered in an incorrect format"))</f>
        <v>N</v>
      </c>
    </row>
    <row r="62" spans="28:28" x14ac:dyDescent="0.25">
      <c r="AB62" t="str">
        <f>IF(LEN($E62)=0,"N",_xlfn.IFNA(INDEX('RFP Project Manager'!$D$27:$D$32,MATCH($E62,'RFP Project Manager'!$D$27:$D$32,0)),"Error -- Availability entered in an incorrect format"))</f>
        <v>N</v>
      </c>
    </row>
    <row r="63" spans="28:28" x14ac:dyDescent="0.25">
      <c r="AB63" t="str">
        <f>IF(LEN($E63)=0,"N",_xlfn.IFNA(INDEX('RFP Project Manager'!$D$27:$D$32,MATCH($E63,'RFP Project Manager'!$D$27:$D$32,0)),"Error -- Availability entered in an incorrect format"))</f>
        <v>N</v>
      </c>
    </row>
    <row r="64" spans="28: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kTzMt8JfzRg2UinJ+l2VOi130yc7/jzIuEcI2008QDFAJWjoJ7BRWPfAehHIQYWSs3oGIRPQVq5VdCUrA9evkw==" saltValue="qjQx7Jzuo0ZMZOfHBLH87g==" spinCount="100000" sheet="1" objects="1" scenarios="1" selectLockedCells="1"/>
  <mergeCells count="2">
    <mergeCell ref="C1:H1"/>
    <mergeCell ref="C2:H2"/>
  </mergeCells>
  <conditionalFormatting sqref="D40:D43">
    <cfRule type="expression" dxfId="5" priority="2">
      <formula>$C40=""</formula>
    </cfRule>
  </conditionalFormatting>
  <conditionalFormatting sqref="C40:C43">
    <cfRule type="expression" dxfId="4" priority="1">
      <formula>$C40=""</formula>
    </cfRule>
  </conditionalFormatting>
  <dataValidations xWindow="1405" yWindow="416" count="4">
    <dataValidation allowBlank="1" showInputMessage="1" showErrorMessage="1" promptTitle="Additional Product Requirement" prompt="Specify product or module required if the functionality is available outside of the base product offering" sqref="F6:F18 F20:F34 F36:F38 F40:F43"/>
    <dataValidation type="list" allowBlank="1" showInputMessage="1" showErrorMessage="1" errorTitle="Entry Error" error="Availability entered in incorrect format_x000a_" prompt="Y - Yes_x000a_R - Reporting_x000a_T - Third Party_x000a_F - Future_x000a_N - No" sqref="E20:E34">
      <formula1>$D$44:$D$49</formula1>
    </dataValidation>
    <dataValidation type="list" allowBlank="1" showInputMessage="1" showErrorMessage="1" errorTitle="Entry Error" error="Availability entered in incorrect format_x000a_" prompt="Y - Yes_x000a_R - Reporting_x000a_T - Third Party_x000a_F - Future_x000a_N - No" sqref="E36:E38">
      <formula1>$D$44:$D$49</formula1>
    </dataValidation>
    <dataValidation type="list" allowBlank="1" showInputMessage="1" showErrorMessage="1" errorTitle="Entry Error" error="Availability entered in incorrect format_x000a_" prompt="Y - Yes_x000a_R - Reporting_x000a_T - Third Party_x000a_F - Future_x000a_N - No" sqref="E40:E43">
      <formula1>$D$44:$D$49</formula1>
    </dataValidation>
  </dataValidations>
  <printOptions horizontalCentered="1"/>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405" yWindow="416"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AC193"/>
  <sheetViews>
    <sheetView showGridLines="0" workbookViewId="0">
      <pane xSplit="2" ySplit="4" topLeftCell="C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Fixed Assets</v>
      </c>
      <c r="D2" s="541"/>
      <c r="E2" s="541"/>
      <c r="F2" s="541"/>
      <c r="G2" s="541"/>
      <c r="H2" s="541"/>
      <c r="AA2" s="109" t="s">
        <v>1263</v>
      </c>
      <c r="AB2" s="118" t="s">
        <v>1223</v>
      </c>
      <c r="AC2" s="112">
        <f>SUBTOTAL(3,B6:B180)</f>
        <v>24</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923</v>
      </c>
      <c r="D5" s="29"/>
      <c r="E5" s="29"/>
      <c r="F5" s="29"/>
      <c r="G5" s="29"/>
      <c r="H5" s="30"/>
      <c r="AA5" s="1"/>
      <c r="AB5" s="118"/>
      <c r="AC5" s="34" t="s">
        <v>1225</v>
      </c>
    </row>
    <row r="6" spans="2:29" ht="33" x14ac:dyDescent="0.3">
      <c r="B6" s="24">
        <v>1</v>
      </c>
      <c r="C6" s="382" t="s">
        <v>926</v>
      </c>
      <c r="D6" s="383" t="s">
        <v>19</v>
      </c>
      <c r="E6" s="170"/>
      <c r="F6" s="175" t="str">
        <f>IF($C$4="Primary Vendor Module Name Here","",$C$4)</f>
        <v/>
      </c>
      <c r="G6" s="195"/>
      <c r="H6" s="196"/>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IF(B6&lt;&gt;0,B6+1,B5+1)</f>
        <v>2</v>
      </c>
      <c r="C7" s="362" t="s">
        <v>927</v>
      </c>
      <c r="D7" s="370" t="s">
        <v>19</v>
      </c>
      <c r="E7" s="174"/>
      <c r="F7" s="175" t="str">
        <f>IF($C$4="Primary Vendor Module Name Here","",$C$4)</f>
        <v/>
      </c>
      <c r="G7" s="197"/>
      <c r="H7" s="188"/>
      <c r="AB7" t="str">
        <f>IF(LEN($E7)=0,"N",_xlfn.IFNA(INDEX('RFP Project Manager'!$D$27:$D$32,MATCH($E7,'RFP Project Manager'!$D$27:$D$32,0)),"Error -- Availability entered in an incorrect format"))</f>
        <v>N</v>
      </c>
    </row>
    <row r="8" spans="2:29" ht="17.25" thickBot="1" x14ac:dyDescent="0.35">
      <c r="B8" s="24">
        <f t="shared" ref="B8:B34" si="0">IF(B7&lt;&gt;0,B7+1,B6+1)</f>
        <v>3</v>
      </c>
      <c r="C8" s="362" t="s">
        <v>928</v>
      </c>
      <c r="D8" s="370" t="s">
        <v>19</v>
      </c>
      <c r="E8" s="174"/>
      <c r="F8" s="175" t="str">
        <f>IF($C$4="Primary Vendor Module Name Here","",$C$4)</f>
        <v/>
      </c>
      <c r="G8" s="197"/>
      <c r="H8" s="188"/>
      <c r="AB8" t="str">
        <f>IF(LEN($E8)=0,"N",_xlfn.IFNA(INDEX('RFP Project Manager'!$D$27:$D$32,MATCH($E8,'RFP Project Manager'!$D$27:$D$32,0)),"Error -- Availability entered in an incorrect format"))</f>
        <v>N</v>
      </c>
    </row>
    <row r="9" spans="2:29" ht="19.5" thickBot="1" x14ac:dyDescent="0.3">
      <c r="B9" s="24"/>
      <c r="C9" s="28" t="s">
        <v>925</v>
      </c>
      <c r="D9" s="29"/>
      <c r="E9" s="193"/>
      <c r="F9" s="193"/>
      <c r="G9" s="193"/>
      <c r="H9" s="194"/>
      <c r="AB9" t="str">
        <f>IF(LEN($E9)=0,"N",_xlfn.IFNA(INDEX('RFP Project Manager'!$D$27:$D$32,MATCH($E9,'RFP Project Manager'!$D$27:$D$32,0)),"Error -- Availability entered in an incorrect format"))</f>
        <v>N</v>
      </c>
    </row>
    <row r="10" spans="2:29" ht="16.5" x14ac:dyDescent="0.3">
      <c r="B10" s="24">
        <f t="shared" si="0"/>
        <v>4</v>
      </c>
      <c r="C10" s="382" t="s">
        <v>929</v>
      </c>
      <c r="D10" s="383" t="s">
        <v>19</v>
      </c>
      <c r="E10" s="170"/>
      <c r="F10" s="175" t="str">
        <f t="shared" ref="F10:F17" si="1">IF($C$4="Primary Vendor Module Name Here","",$C$4)</f>
        <v/>
      </c>
      <c r="G10" s="195"/>
      <c r="H10" s="196"/>
      <c r="AB10" t="str">
        <f>IF(LEN($E10)=0,"N",_xlfn.IFNA(INDEX('RFP Project Manager'!$D$27:$D$32,MATCH($E10,'RFP Project Manager'!$D$27:$D$32,0)),"Error -- Availability entered in an incorrect format"))</f>
        <v>N</v>
      </c>
    </row>
    <row r="11" spans="2:29" ht="16.5" x14ac:dyDescent="0.3">
      <c r="B11" s="24">
        <f t="shared" si="0"/>
        <v>5</v>
      </c>
      <c r="C11" s="362" t="s">
        <v>930</v>
      </c>
      <c r="D11" s="370" t="s">
        <v>19</v>
      </c>
      <c r="E11" s="174"/>
      <c r="F11" s="175" t="str">
        <f t="shared" si="1"/>
        <v/>
      </c>
      <c r="G11" s="197"/>
      <c r="H11" s="188"/>
      <c r="AB11" t="str">
        <f>IF(LEN($E11)=0,"N",_xlfn.IFNA(INDEX('RFP Project Manager'!$D$27:$D$32,MATCH($E11,'RFP Project Manager'!$D$27:$D$32,0)),"Error -- Availability entered in an incorrect format"))</f>
        <v>N</v>
      </c>
    </row>
    <row r="12" spans="2:29" ht="33" x14ac:dyDescent="0.3">
      <c r="B12" s="24">
        <f t="shared" si="0"/>
        <v>6</v>
      </c>
      <c r="C12" s="362" t="s">
        <v>931</v>
      </c>
      <c r="D12" s="370" t="s">
        <v>19</v>
      </c>
      <c r="E12" s="174"/>
      <c r="F12" s="175" t="str">
        <f t="shared" si="1"/>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33" x14ac:dyDescent="0.3">
      <c r="B13" s="24">
        <f t="shared" si="0"/>
        <v>7</v>
      </c>
      <c r="C13" s="362" t="s">
        <v>932</v>
      </c>
      <c r="D13" s="370" t="s">
        <v>19</v>
      </c>
      <c r="E13" s="174"/>
      <c r="F13" s="175" t="str">
        <f t="shared" si="1"/>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16.5" x14ac:dyDescent="0.3">
      <c r="B14" s="24">
        <f t="shared" si="0"/>
        <v>8</v>
      </c>
      <c r="C14" s="362" t="s">
        <v>933</v>
      </c>
      <c r="D14" s="370" t="s">
        <v>19</v>
      </c>
      <c r="E14" s="174"/>
      <c r="F14" s="175" t="str">
        <f t="shared" si="1"/>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16.5" x14ac:dyDescent="0.3">
      <c r="B15" s="24">
        <f t="shared" si="0"/>
        <v>9</v>
      </c>
      <c r="C15" s="362" t="s">
        <v>103</v>
      </c>
      <c r="D15" s="370" t="s">
        <v>19</v>
      </c>
      <c r="E15" s="174"/>
      <c r="F15" s="175" t="str">
        <f t="shared" si="1"/>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3" x14ac:dyDescent="0.3">
      <c r="B16" s="24">
        <f t="shared" si="0"/>
        <v>10</v>
      </c>
      <c r="C16" s="362" t="s">
        <v>104</v>
      </c>
      <c r="D16" s="370" t="s">
        <v>21</v>
      </c>
      <c r="E16" s="174"/>
      <c r="F16" s="175" t="str">
        <f t="shared" si="1"/>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50.25" thickBot="1" x14ac:dyDescent="0.35">
      <c r="B17" s="24">
        <f t="shared" si="0"/>
        <v>11</v>
      </c>
      <c r="C17" s="362" t="s">
        <v>934</v>
      </c>
      <c r="D17" s="370" t="s">
        <v>19</v>
      </c>
      <c r="E17" s="174"/>
      <c r="F17" s="175" t="str">
        <f t="shared" si="1"/>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19.5" thickBot="1" x14ac:dyDescent="0.3">
      <c r="B18" s="24"/>
      <c r="C18" s="28" t="s">
        <v>924</v>
      </c>
      <c r="D18" s="29"/>
      <c r="E18" s="193"/>
      <c r="F18" s="193"/>
      <c r="G18" s="193"/>
      <c r="H18" s="194"/>
      <c r="AB18" t="str">
        <f>IF(LEN($E18)=0,"N",_xlfn.IFNA(INDEX('RFP Project Manager'!$D$27:$D$32,MATCH($E18,'RFP Project Manager'!$D$27:$D$32,0)),"Error -- Availability entered in an incorrect format"))</f>
        <v>N</v>
      </c>
    </row>
    <row r="19" spans="2:28" ht="49.5" x14ac:dyDescent="0.3">
      <c r="B19" s="24">
        <f t="shared" si="0"/>
        <v>12</v>
      </c>
      <c r="C19" s="362" t="s">
        <v>1273</v>
      </c>
      <c r="D19" s="379" t="s">
        <v>21</v>
      </c>
      <c r="E19" s="170"/>
      <c r="F19" s="171" t="str">
        <f>IF($C$4="Primary Vendor Module Name Here","",$C$4)</f>
        <v/>
      </c>
      <c r="G19" s="199"/>
      <c r="H19" s="186"/>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49.5" x14ac:dyDescent="0.3">
      <c r="B20" s="24">
        <f t="shared" si="0"/>
        <v>13</v>
      </c>
      <c r="C20" s="362" t="s">
        <v>935</v>
      </c>
      <c r="D20" s="379" t="s">
        <v>19</v>
      </c>
      <c r="E20" s="174"/>
      <c r="F20" s="175" t="str">
        <f>IF($C$4="Primary Vendor Module Name Here","",$C$4)</f>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7.25" thickBot="1" x14ac:dyDescent="0.35">
      <c r="B21" s="24">
        <f t="shared" si="0"/>
        <v>14</v>
      </c>
      <c r="C21" s="362" t="s">
        <v>105</v>
      </c>
      <c r="D21" s="379" t="s">
        <v>19</v>
      </c>
      <c r="E21" s="174"/>
      <c r="F21" s="175" t="str">
        <f>IF($C$4="Primary Vendor Module Name Here","",$C$4)</f>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19.5" thickBot="1" x14ac:dyDescent="0.3">
      <c r="B22" s="24"/>
      <c r="C22" s="28" t="s">
        <v>106</v>
      </c>
      <c r="D22" s="29"/>
      <c r="E22" s="193"/>
      <c r="F22" s="193"/>
      <c r="G22" s="193"/>
      <c r="H22" s="194"/>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33" x14ac:dyDescent="0.3">
      <c r="B23" s="24">
        <f t="shared" si="0"/>
        <v>15</v>
      </c>
      <c r="C23" s="362" t="s">
        <v>936</v>
      </c>
      <c r="D23" s="379" t="s">
        <v>19</v>
      </c>
      <c r="E23" s="170"/>
      <c r="F23" s="171" t="str">
        <f>IF($C$4="Primary Vendor Module Name Here","",$C$4)</f>
        <v/>
      </c>
      <c r="G23" s="199"/>
      <c r="H23" s="186"/>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17.25" thickBot="1" x14ac:dyDescent="0.35">
      <c r="B24" s="24">
        <f t="shared" si="0"/>
        <v>16</v>
      </c>
      <c r="C24" s="362" t="s">
        <v>107</v>
      </c>
      <c r="D24" s="379" t="s">
        <v>19</v>
      </c>
      <c r="E24" s="174"/>
      <c r="F24" s="175" t="str">
        <f>IF($C$4="Primary Vendor Module Name Here","",$C$4)</f>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19.5" thickBot="1" x14ac:dyDescent="0.3">
      <c r="B25" s="24"/>
      <c r="C25" s="28" t="s">
        <v>108</v>
      </c>
      <c r="D25" s="29"/>
      <c r="E25" s="193"/>
      <c r="F25" s="193"/>
      <c r="G25" s="193"/>
      <c r="H25" s="194"/>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33" x14ac:dyDescent="0.3">
      <c r="B26" s="24">
        <f t="shared" si="0"/>
        <v>17</v>
      </c>
      <c r="C26" s="362" t="s">
        <v>937</v>
      </c>
      <c r="D26" s="379" t="s">
        <v>19</v>
      </c>
      <c r="E26" s="170"/>
      <c r="F26" s="171" t="str">
        <f>IF($C$4="Primary Vendor Module Name Here","",$C$4)</f>
        <v/>
      </c>
      <c r="G26" s="199"/>
      <c r="H26" s="186"/>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33" x14ac:dyDescent="0.3">
      <c r="B27" s="24">
        <f t="shared" si="0"/>
        <v>18</v>
      </c>
      <c r="C27" s="362" t="s">
        <v>938</v>
      </c>
      <c r="D27" s="379" t="s">
        <v>21</v>
      </c>
      <c r="E27" s="174"/>
      <c r="F27" s="175" t="str">
        <f>IF($C$4="Primary Vendor Module Name Here","",$C$4)</f>
        <v/>
      </c>
      <c r="G27" s="197"/>
      <c r="H27" s="188"/>
      <c r="AB27" t="str">
        <f>IF(LEN($E27)=0,"N",_xlfn.IFNA(INDEX('RFP Project Manager'!$D$27:$D$32,MATCH($E27,'RFP Project Manager'!$D$27:$D$32,0)),"Error -- Availability entered in an incorrect format"))</f>
        <v>N</v>
      </c>
    </row>
    <row r="28" spans="2:28" ht="16.5" x14ac:dyDescent="0.3">
      <c r="B28" s="24">
        <f t="shared" si="0"/>
        <v>19</v>
      </c>
      <c r="C28" s="362" t="s">
        <v>109</v>
      </c>
      <c r="D28" s="379" t="s">
        <v>22</v>
      </c>
      <c r="E28" s="174"/>
      <c r="F28" s="175" t="str">
        <f>IF($C$4="Primary Vendor Module Name Here","",$C$4)</f>
        <v/>
      </c>
      <c r="G28" s="197"/>
      <c r="H28" s="188"/>
      <c r="AB28" t="str">
        <f>IF(LEN($E28)=0,"N",_xlfn.IFNA(INDEX('RFP Project Manager'!$D$27:$D$32,MATCH($E28,'RFP Project Manager'!$D$27:$D$32,0)),"Error -- Availability entered in an incorrect format"))</f>
        <v>N</v>
      </c>
    </row>
    <row r="29" spans="2:28" ht="50.25" thickBot="1" x14ac:dyDescent="0.35">
      <c r="B29" s="24">
        <f t="shared" si="0"/>
        <v>20</v>
      </c>
      <c r="C29" s="362" t="s">
        <v>110</v>
      </c>
      <c r="D29" s="370" t="s">
        <v>19</v>
      </c>
      <c r="E29" s="174"/>
      <c r="F29" s="175" t="str">
        <f>IF($C$4="Primary Vendor Module Name Here","",$C$4)</f>
        <v/>
      </c>
      <c r="G29" s="197"/>
      <c r="H29" s="188"/>
      <c r="AB29" t="str">
        <f>IF(LEN($E29)=0,"N",_xlfn.IFNA(INDEX('RFP Project Manager'!$D$27:$D$32,MATCH($E29,'RFP Project Manager'!$D$27:$D$32,0)),"Error -- Availability entered in an incorrect format"))</f>
        <v>N</v>
      </c>
    </row>
    <row r="30" spans="2:28" ht="19.5" thickBot="1" x14ac:dyDescent="0.3">
      <c r="B30" s="24"/>
      <c r="C30" s="28" t="s">
        <v>111</v>
      </c>
      <c r="D30" s="29"/>
      <c r="E30" s="193"/>
      <c r="F30" s="193"/>
      <c r="G30" s="193"/>
      <c r="H30" s="194"/>
      <c r="AB30" t="str">
        <f>IF(LEN($E30)=0,"N",_xlfn.IFNA(INDEX('RFP Project Manager'!$D$27:$D$32,MATCH($E30,'RFP Project Manager'!$D$27:$D$32,0)),"Error -- Availability entered in an incorrect format"))</f>
        <v>N</v>
      </c>
    </row>
    <row r="31" spans="2:28" ht="45" x14ac:dyDescent="0.3">
      <c r="B31" s="24">
        <f t="shared" si="0"/>
        <v>21</v>
      </c>
      <c r="C31" s="388" t="s">
        <v>940</v>
      </c>
      <c r="D31" s="379" t="s">
        <v>21</v>
      </c>
      <c r="E31" s="170"/>
      <c r="F31" s="171" t="str">
        <f>IF($C$4="Primary Vendor Module Name Here","",$C$4)</f>
        <v/>
      </c>
      <c r="G31" s="199"/>
      <c r="H31" s="186"/>
      <c r="AB31" t="str">
        <f>IF(LEN($E31)=0,"N",_xlfn.IFNA(INDEX('RFP Project Manager'!$D$27:$D$32,MATCH($E31,'RFP Project Manager'!$D$27:$D$32,0)),"Error -- Availability entered in an incorrect format"))</f>
        <v>N</v>
      </c>
    </row>
    <row r="32" spans="2:28" ht="16.5" x14ac:dyDescent="0.3">
      <c r="B32" s="24">
        <f t="shared" si="0"/>
        <v>22</v>
      </c>
      <c r="C32" s="388" t="s">
        <v>112</v>
      </c>
      <c r="D32" s="379" t="s">
        <v>21</v>
      </c>
      <c r="E32" s="174"/>
      <c r="F32" s="175" t="str">
        <f>IF($C$4="Primary Vendor Module Name Here","",$C$4)</f>
        <v/>
      </c>
      <c r="G32" s="197"/>
      <c r="H32" s="188"/>
      <c r="AB32" t="str">
        <f>IF(LEN($E32)=0,"N",_xlfn.IFNA(INDEX('RFP Project Manager'!$D$27:$D$32,MATCH($E32,'RFP Project Manager'!$D$27:$D$32,0)),"Error -- Availability entered in an incorrect format"))</f>
        <v>N</v>
      </c>
    </row>
    <row r="33" spans="2:28" ht="30" x14ac:dyDescent="0.3">
      <c r="B33" s="24">
        <f t="shared" si="0"/>
        <v>23</v>
      </c>
      <c r="C33" s="388" t="s">
        <v>939</v>
      </c>
      <c r="D33" s="379" t="s">
        <v>22</v>
      </c>
      <c r="E33" s="174"/>
      <c r="F33" s="175" t="str">
        <f>IF($C$4="Primary Vendor Module Name Here","",$C$4)</f>
        <v/>
      </c>
      <c r="G33" s="197"/>
      <c r="H33" s="188"/>
      <c r="AB33" t="str">
        <f>IF(LEN($E33)=0,"N",_xlfn.IFNA(INDEX('RFP Project Manager'!$D$27:$D$32,MATCH($E33,'RFP Project Manager'!$D$27:$D$32,0)),"Error -- Availability entered in an incorrect format"))</f>
        <v>N</v>
      </c>
    </row>
    <row r="34" spans="2:28" ht="30.75" thickBot="1" x14ac:dyDescent="0.35">
      <c r="B34" s="24">
        <f t="shared" si="0"/>
        <v>24</v>
      </c>
      <c r="C34" s="389" t="s">
        <v>941</v>
      </c>
      <c r="D34" s="381" t="s">
        <v>21</v>
      </c>
      <c r="E34" s="178"/>
      <c r="F34" s="206" t="str">
        <f>IF($C$4="Primary Vendor Module Name Here","",$C$4)</f>
        <v/>
      </c>
      <c r="G34" s="198"/>
      <c r="H34" s="190"/>
      <c r="AB34" t="str">
        <f>IF(LEN($E34)=0,"N",_xlfn.IFNA(INDEX('RFP Project Manager'!$D$27:$D$32,MATCH($E34,'RFP Project Manager'!$D$27:$D$32,0)),"Error -- Availability entered in an incorrect format"))</f>
        <v>N</v>
      </c>
    </row>
    <row r="35" spans="2:28" x14ac:dyDescent="0.25">
      <c r="AB35" t="str">
        <f>IF(LEN($E35)=0,"N",_xlfn.IFNA(INDEX('RFP Project Manager'!$D$27:$D$32,MATCH($E35,'RFP Project Manager'!$D$27:$D$32,0)),"Error -- Availability entered in an incorrect format"))</f>
        <v>N</v>
      </c>
    </row>
    <row r="36" spans="2:28" x14ac:dyDescent="0.25">
      <c r="AB36" t="str">
        <f>IF(LEN($E36)=0,"N",_xlfn.IFNA(INDEX('RFP Project Manager'!$D$27:$D$32,MATCH($E36,'RFP Project Manager'!$D$27:$D$32,0)),"Error -- Availability entered in an incorrect format"))</f>
        <v>N</v>
      </c>
    </row>
    <row r="37" spans="2:28" x14ac:dyDescent="0.25">
      <c r="AB37" t="str">
        <f>IF(LEN($E37)=0,"N",_xlfn.IFNA(INDEX('RFP Project Manager'!$D$27:$D$32,MATCH($E37,'RFP Project Manager'!$D$27:$D$32,0)),"Error -- Availability entered in an incorrect format"))</f>
        <v>N</v>
      </c>
    </row>
    <row r="38" spans="2:28" x14ac:dyDescent="0.25">
      <c r="AB38" t="str">
        <f>IF(LEN($E38)=0,"N",_xlfn.IFNA(INDEX('RFP Project Manager'!$D$27:$D$32,MATCH($E38,'RFP Project Manager'!$D$27:$D$32,0)),"Error -- Availability entered in an incorrect format"))</f>
        <v>N</v>
      </c>
    </row>
    <row r="39" spans="2:28" x14ac:dyDescent="0.25">
      <c r="AB39" t="str">
        <f>IF(LEN($E39)=0,"N",_xlfn.IFNA(INDEX('RFP Project Manager'!$D$27:$D$32,MATCH($E39,'RFP Project Manager'!$D$27:$D$32,0)),"Error -- Availability entered in an incorrect format"))</f>
        <v>N</v>
      </c>
    </row>
    <row r="40" spans="2:28" x14ac:dyDescent="0.25">
      <c r="AB40" t="str">
        <f>IF(LEN($E40)=0,"N",_xlfn.IFNA(INDEX('RFP Project Manager'!$D$27:$D$32,MATCH($E40,'RFP Project Manager'!$D$27:$D$32,0)),"Error -- Availability entered in an incorrect format"))</f>
        <v>N</v>
      </c>
    </row>
    <row r="41" spans="2:28" x14ac:dyDescent="0.25">
      <c r="AB41" t="str">
        <f>IF(LEN($E41)=0,"N",_xlfn.IFNA(INDEX('RFP Project Manager'!$D$27:$D$32,MATCH($E41,'RFP Project Manager'!$D$27:$D$32,0)),"Error -- Availability entered in an incorrect format"))</f>
        <v>N</v>
      </c>
    </row>
    <row r="42" spans="2:28" x14ac:dyDescent="0.25">
      <c r="AB42" t="str">
        <f>IF(LEN($E42)=0,"N",_xlfn.IFNA(INDEX('RFP Project Manager'!$D$27:$D$32,MATCH($E42,'RFP Project Manager'!$D$27:$D$32,0)),"Error -- Availability entered in an incorrect format"))</f>
        <v>N</v>
      </c>
    </row>
    <row r="43" spans="2:28" x14ac:dyDescent="0.25">
      <c r="AB43" t="str">
        <f>IF(LEN($E43)=0,"N",_xlfn.IFNA(INDEX('RFP Project Manager'!$D$27:$D$32,MATCH($E43,'RFP Project Manager'!$D$27:$D$32,0)),"Error -- Availability entered in an incorrect format"))</f>
        <v>N</v>
      </c>
    </row>
    <row r="44" spans="2:28" x14ac:dyDescent="0.25">
      <c r="AB44" t="str">
        <f>IF(LEN($E44)=0,"N",_xlfn.IFNA(INDEX('RFP Project Manager'!$D$27:$D$32,MATCH($E44,'RFP Project Manager'!$D$27:$D$32,0)),"Error -- Availability entered in an incorrect format"))</f>
        <v>N</v>
      </c>
    </row>
    <row r="45" spans="2:28" x14ac:dyDescent="0.25">
      <c r="AB45" t="str">
        <f>IF(LEN($E45)=0,"N",_xlfn.IFNA(INDEX('RFP Project Manager'!$D$27:$D$32,MATCH($E45,'RFP Project Manager'!$D$27:$D$32,0)),"Error -- Availability entered in an incorrect format"))</f>
        <v>N</v>
      </c>
    </row>
    <row r="46" spans="2:28" x14ac:dyDescent="0.25">
      <c r="AB46" t="str">
        <f>IF(LEN($E46)=0,"N",_xlfn.IFNA(INDEX('RFP Project Manager'!$D$27:$D$32,MATCH($E46,'RFP Project Manager'!$D$27:$D$32,0)),"Error -- Availability entered in an incorrect format"))</f>
        <v>N</v>
      </c>
    </row>
    <row r="47" spans="2:28" x14ac:dyDescent="0.25">
      <c r="AB47" t="str">
        <f>IF(LEN($E47)=0,"N",_xlfn.IFNA(INDEX('RFP Project Manager'!$D$27:$D$32,MATCH($E47,'RFP Project Manager'!$D$27:$D$32,0)),"Error -- Availability entered in an incorrect format"))</f>
        <v>N</v>
      </c>
    </row>
    <row r="48" spans="2:28" x14ac:dyDescent="0.25">
      <c r="AB48" t="str">
        <f>IF(LEN($E48)=0,"N",_xlfn.IFNA(INDEX('RFP Project Manager'!$D$27:$D$32,MATCH($E48,'RFP Project Manager'!$D$27:$D$32,0)),"Error -- Availability entered in an incorrect format"))</f>
        <v>N</v>
      </c>
    </row>
    <row r="49" spans="28:28" x14ac:dyDescent="0.25">
      <c r="AB49" t="str">
        <f>IF(LEN($E49)=0,"N",_xlfn.IFNA(INDEX('RFP Project Manager'!$D$27:$D$32,MATCH($E49,'RFP Project Manager'!$D$27:$D$32,0)),"Error -- Availability entered in an incorrect format"))</f>
        <v>N</v>
      </c>
    </row>
    <row r="50" spans="28:28" x14ac:dyDescent="0.25">
      <c r="AB50" t="str">
        <f>IF(LEN($E50)=0,"N",_xlfn.IFNA(INDEX('RFP Project Manager'!$D$27:$D$32,MATCH($E50,'RFP Project Manager'!$D$27:$D$32,0)),"Error -- Availability entered in an incorrect format"))</f>
        <v>N</v>
      </c>
    </row>
    <row r="51" spans="28:28" x14ac:dyDescent="0.25">
      <c r="AB51" t="str">
        <f>IF(LEN($E51)=0,"N",_xlfn.IFNA(INDEX('RFP Project Manager'!$D$27:$D$32,MATCH($E51,'RFP Project Manager'!$D$27:$D$32,0)),"Error -- Availability entered in an incorrect format"))</f>
        <v>N</v>
      </c>
    </row>
    <row r="52" spans="28:28" x14ac:dyDescent="0.25">
      <c r="AB52" t="str">
        <f>IF(LEN($E52)=0,"N",_xlfn.IFNA(INDEX('RFP Project Manager'!$D$27:$D$32,MATCH($E52,'RFP Project Manager'!$D$27:$D$32,0)),"Error -- Availability entered in an incorrect format"))</f>
        <v>N</v>
      </c>
    </row>
    <row r="53" spans="28:28" x14ac:dyDescent="0.25">
      <c r="AB53" t="str">
        <f>IF(LEN($E53)=0,"N",_xlfn.IFNA(INDEX('RFP Project Manager'!$D$27:$D$32,MATCH($E53,'RFP Project Manager'!$D$27:$D$32,0)),"Error -- Availability entered in an incorrect format"))</f>
        <v>N</v>
      </c>
    </row>
    <row r="54" spans="28:28" x14ac:dyDescent="0.25">
      <c r="AB54" t="str">
        <f>IF(LEN($E54)=0,"N",_xlfn.IFNA(INDEX('RFP Project Manager'!$D$27:$D$32,MATCH($E54,'RFP Project Manager'!$D$27:$D$32,0)),"Error -- Availability entered in an incorrect format"))</f>
        <v>N</v>
      </c>
    </row>
    <row r="55" spans="28:28" x14ac:dyDescent="0.25">
      <c r="AB55" t="str">
        <f>IF(LEN($E55)=0,"N",_xlfn.IFNA(INDEX('RFP Project Manager'!$D$27:$D$32,MATCH($E55,'RFP Project Manager'!$D$27:$D$32,0)),"Error -- Availability entered in an incorrect format"))</f>
        <v>N</v>
      </c>
    </row>
    <row r="56" spans="28:28" x14ac:dyDescent="0.25">
      <c r="AB56" t="str">
        <f>IF(LEN($E56)=0,"N",_xlfn.IFNA(INDEX('RFP Project Manager'!$D$27:$D$32,MATCH($E56,'RFP Project Manager'!$D$27:$D$32,0)),"Error -- Availability entered in an incorrect format"))</f>
        <v>N</v>
      </c>
    </row>
    <row r="57" spans="28:28" x14ac:dyDescent="0.25">
      <c r="AB57" t="str">
        <f>IF(LEN($E57)=0,"N",_xlfn.IFNA(INDEX('RFP Project Manager'!$D$27:$D$32,MATCH($E57,'RFP Project Manager'!$D$27:$D$32,0)),"Error -- Availability entered in an incorrect format"))</f>
        <v>N</v>
      </c>
    </row>
    <row r="58" spans="28:28" x14ac:dyDescent="0.25">
      <c r="AB58" t="str">
        <f>IF(LEN($E58)=0,"N",_xlfn.IFNA(INDEX('RFP Project Manager'!$D$27:$D$32,MATCH($E58,'RFP Project Manager'!$D$27:$D$32,0)),"Error -- Availability entered in an incorrect format"))</f>
        <v>N</v>
      </c>
    </row>
    <row r="59" spans="28:28" x14ac:dyDescent="0.25">
      <c r="AB59" t="str">
        <f>IF(LEN($E59)=0,"N",_xlfn.IFNA(INDEX('RFP Project Manager'!$D$27:$D$32,MATCH($E59,'RFP Project Manager'!$D$27:$D$32,0)),"Error -- Availability entered in an incorrect format"))</f>
        <v>N</v>
      </c>
    </row>
    <row r="60" spans="28:28" x14ac:dyDescent="0.25">
      <c r="AB60" t="str">
        <f>IF(LEN($E60)=0,"N",_xlfn.IFNA(INDEX('RFP Project Manager'!$D$27:$D$32,MATCH($E60,'RFP Project Manager'!$D$27:$D$32,0)),"Error -- Availability entered in an incorrect format"))</f>
        <v>N</v>
      </c>
    </row>
    <row r="61" spans="28:28" x14ac:dyDescent="0.25">
      <c r="AB61" t="str">
        <f>IF(LEN($E61)=0,"N",_xlfn.IFNA(INDEX('RFP Project Manager'!$D$27:$D$32,MATCH($E61,'RFP Project Manager'!$D$27:$D$32,0)),"Error -- Availability entered in an incorrect format"))</f>
        <v>N</v>
      </c>
    </row>
    <row r="62" spans="28:28" x14ac:dyDescent="0.25">
      <c r="AB62" t="str">
        <f>IF(LEN($E62)=0,"N",_xlfn.IFNA(INDEX('RFP Project Manager'!$D$27:$D$32,MATCH($E62,'RFP Project Manager'!$D$27:$D$32,0)),"Error -- Availability entered in an incorrect format"))</f>
        <v>N</v>
      </c>
    </row>
    <row r="63" spans="28:28" x14ac:dyDescent="0.25">
      <c r="AB63" t="str">
        <f>IF(LEN($E63)=0,"N",_xlfn.IFNA(INDEX('RFP Project Manager'!$D$27:$D$32,MATCH($E63,'RFP Project Manager'!$D$27:$D$32,0)),"Error -- Availability entered in an incorrect format"))</f>
        <v>N</v>
      </c>
    </row>
    <row r="64" spans="28: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FTYk1sXsJNs2/h+QwgxigWYM2Ct3kn+ShJGcnbXJDdcl/A7Cqje6BWJrqg2Ex36dPEaD/0u9ynN1MsanlsGWCg==" saltValue="IBMqG5b8Q80iCnO5GEqGHQ==" spinCount="100000" sheet="1" objects="1" scenarios="1"/>
  <mergeCells count="2">
    <mergeCell ref="C1:H1"/>
    <mergeCell ref="C2:H2"/>
  </mergeCells>
  <conditionalFormatting sqref="D19:D21 D23:D24">
    <cfRule type="expression" dxfId="3" priority="8">
      <formula>$C19=""</formula>
    </cfRule>
  </conditionalFormatting>
  <conditionalFormatting sqref="C31:C34">
    <cfRule type="expression" dxfId="2" priority="1">
      <formula>$C31=""</formula>
    </cfRule>
  </conditionalFormatting>
  <conditionalFormatting sqref="D26:D28">
    <cfRule type="expression" dxfId="1" priority="4">
      <formula>$C26=""</formula>
    </cfRule>
  </conditionalFormatting>
  <conditionalFormatting sqref="D31:D34">
    <cfRule type="expression" dxfId="0" priority="2">
      <formula>$C31=""</formula>
    </cfRule>
  </conditionalFormatting>
  <dataValidations xWindow="1389" yWindow="410" count="6">
    <dataValidation allowBlank="1" showInputMessage="1" showErrorMessage="1" promptTitle="Additional Product Requirement" prompt="Specify product or module required if the functionality is available outside of the base product offering" sqref="F31:F34 F10:F17 F6:F8 F19:F21 F23:F24 F26:F29"/>
    <dataValidation type="list" allowBlank="1" showInputMessage="1" showErrorMessage="1" errorTitle="Entry Error" error="Availability entered in incorrect format_x000a_" prompt="Y - Yes_x000a_R - Reporting_x000a_T - Third Party_x000a_F - Future_x000a_N - No" sqref="E23:E24">
      <formula1>$D$44:$D$49</formula1>
    </dataValidation>
    <dataValidation type="list" allowBlank="1" showInputMessage="1" showErrorMessage="1" errorTitle="Entry Error" error="Availability entered in incorrect format_x000a_" prompt="Y - Yes_x000a_R - Reporting_x000a_T - Third Party_x000a_F - Future_x000a_N - No" sqref="E31:E34">
      <formula1>$D$44:$D$49</formula1>
    </dataValidation>
    <dataValidation type="list" allowBlank="1" showInputMessage="1" showErrorMessage="1" errorTitle="Entry Error" error="Availability entered in incorrect format_x000a_" prompt="Y - Yes_x000a_R - Reporting_x000a_T - Third Party_x000a_F - Future_x000a_N - No" sqref="E19:E21">
      <formula1>$D$44:$D$49</formula1>
    </dataValidation>
    <dataValidation type="list" allowBlank="1" showInputMessage="1" showErrorMessage="1" errorTitle="Entry Error" error="Availability entered in incorrect format_x000a_" prompt="Y - Yes_x000a_R - Reporting_x000a_T - Third Party_x000a_F - Future_x000a_N - No" sqref="E10:E17">
      <formula1>$D$44:$D$49</formula1>
    </dataValidation>
    <dataValidation type="list" allowBlank="1" showInputMessage="1" showErrorMessage="1" errorTitle="Entry Error" error="Availability entered in incorrect format_x000a_" prompt="Y - Yes_x000a_R - Reporting_x000a_T - Third Party_x000a_F - Future_x000a_N - No" sqref="E6:E8">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89" yWindow="410"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E26:E29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C193"/>
  <sheetViews>
    <sheetView showGridLines="0" workbookViewId="0">
      <pane xSplit="2" ySplit="4" topLeftCell="C80"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General and Technical</v>
      </c>
      <c r="D2" s="541"/>
      <c r="E2" s="541"/>
      <c r="F2" s="541"/>
      <c r="G2" s="541"/>
      <c r="H2" s="541"/>
      <c r="AA2" s="109" t="s">
        <v>1263</v>
      </c>
      <c r="AB2" s="118" t="s">
        <v>1223</v>
      </c>
      <c r="AC2" s="112">
        <f>SUBTOTAL(3,B6:B180)</f>
        <v>137</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113</v>
      </c>
      <c r="D5" s="29"/>
      <c r="E5" s="29"/>
      <c r="F5" s="29"/>
      <c r="G5" s="29"/>
      <c r="H5" s="30"/>
      <c r="AA5" s="1"/>
      <c r="AB5" s="118"/>
      <c r="AC5" s="34" t="s">
        <v>1225</v>
      </c>
    </row>
    <row r="6" spans="2:29" ht="16.5" x14ac:dyDescent="0.3">
      <c r="B6" s="24">
        <v>1</v>
      </c>
      <c r="C6" s="382" t="s">
        <v>945</v>
      </c>
      <c r="D6" s="383" t="s">
        <v>19</v>
      </c>
      <c r="E6" s="170"/>
      <c r="F6" s="175" t="str">
        <f>IF($C$4="Primary Vendor Module Name Here","",$C$4)</f>
        <v/>
      </c>
      <c r="G6" s="195"/>
      <c r="H6" s="196"/>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IF(B6&lt;&gt;0,B6+1,B5+1)</f>
        <v>2</v>
      </c>
      <c r="C7" s="362" t="s">
        <v>946</v>
      </c>
      <c r="D7" s="370" t="s">
        <v>21</v>
      </c>
      <c r="E7" s="174"/>
      <c r="F7" s="175" t="str">
        <f>IF($C$4="Primary Vendor Module Name Here","",$C$4)</f>
        <v/>
      </c>
      <c r="G7" s="197"/>
      <c r="H7" s="188"/>
      <c r="AB7" t="str">
        <f>IF(LEN($E7)=0,"N",_xlfn.IFNA(INDEX('RFP Project Manager'!$D$27:$D$32,MATCH($E7,'RFP Project Manager'!$D$27:$D$32,0)),"Error -- Availability entered in an incorrect format"))</f>
        <v>N</v>
      </c>
    </row>
    <row r="8" spans="2:29" ht="49.5" x14ac:dyDescent="0.3">
      <c r="B8" s="24">
        <f t="shared" ref="B8:B70" si="0">IF(B7&lt;&gt;0,B7+1,B6+1)</f>
        <v>3</v>
      </c>
      <c r="C8" s="362" t="s">
        <v>947</v>
      </c>
      <c r="D8" s="370" t="s">
        <v>19</v>
      </c>
      <c r="E8" s="174"/>
      <c r="F8" s="175" t="str">
        <f>IF($C$4="Primary Vendor Module Name Here","",$C$4)</f>
        <v/>
      </c>
      <c r="G8" s="197"/>
      <c r="H8" s="188"/>
      <c r="AB8" t="str">
        <f>IF(LEN($E8)=0,"N",_xlfn.IFNA(INDEX('RFP Project Manager'!$D$27:$D$32,MATCH($E8,'RFP Project Manager'!$D$27:$D$32,0)),"Error -- Availability entered in an incorrect format"))</f>
        <v>N</v>
      </c>
    </row>
    <row r="9" spans="2:29" ht="83.25" thickBot="1" x14ac:dyDescent="0.35">
      <c r="B9" s="24">
        <f t="shared" si="0"/>
        <v>4</v>
      </c>
      <c r="C9" s="362" t="s">
        <v>948</v>
      </c>
      <c r="D9" s="370" t="s">
        <v>19</v>
      </c>
      <c r="E9" s="174"/>
      <c r="F9" s="175" t="str">
        <f>IF($C$4="Primary Vendor Module Name Here","",$C$4)</f>
        <v/>
      </c>
      <c r="G9" s="197"/>
      <c r="H9" s="188"/>
      <c r="AB9" t="str">
        <f>IF(LEN($E9)=0,"N",_xlfn.IFNA(INDEX('RFP Project Manager'!$D$27:$D$32,MATCH($E9,'RFP Project Manager'!$D$27:$D$32,0)),"Error -- Availability entered in an incorrect format"))</f>
        <v>N</v>
      </c>
    </row>
    <row r="10" spans="2:29" ht="19.5" thickBot="1" x14ac:dyDescent="0.3">
      <c r="B10" s="24"/>
      <c r="C10" s="28" t="s">
        <v>114</v>
      </c>
      <c r="D10" s="29"/>
      <c r="E10" s="193"/>
      <c r="F10" s="193"/>
      <c r="G10" s="193"/>
      <c r="H10" s="194"/>
      <c r="AB10" t="str">
        <f>IF(LEN($E10)=0,"N",_xlfn.IFNA(INDEX('RFP Project Manager'!$D$27:$D$32,MATCH($E10,'RFP Project Manager'!$D$27:$D$32,0)),"Error -- Availability entered in an incorrect format"))</f>
        <v>N</v>
      </c>
    </row>
    <row r="11" spans="2:29" ht="33" x14ac:dyDescent="0.3">
      <c r="B11" s="24">
        <f t="shared" si="0"/>
        <v>5</v>
      </c>
      <c r="C11" s="382" t="s">
        <v>949</v>
      </c>
      <c r="D11" s="383" t="s">
        <v>19</v>
      </c>
      <c r="E11" s="170"/>
      <c r="F11" s="175" t="str">
        <f>IF($C$4="Primary Vendor Module Name Here","",$C$4)</f>
        <v/>
      </c>
      <c r="G11" s="195"/>
      <c r="H11" s="196"/>
      <c r="AB11" t="str">
        <f>IF(LEN($E11)=0,"N",_xlfn.IFNA(INDEX('RFP Project Manager'!$D$27:$D$32,MATCH($E11,'RFP Project Manager'!$D$27:$D$32,0)),"Error -- Availability entered in an incorrect format"))</f>
        <v>N</v>
      </c>
    </row>
    <row r="12" spans="2:29" ht="33.75" thickBot="1" x14ac:dyDescent="0.35">
      <c r="B12" s="24">
        <f t="shared" si="0"/>
        <v>6</v>
      </c>
      <c r="C12" s="362" t="s">
        <v>950</v>
      </c>
      <c r="D12" s="370" t="s">
        <v>22</v>
      </c>
      <c r="E12" s="174"/>
      <c r="F12" s="175" t="str">
        <f>IF($C$4="Primary Vendor Module Name Here","",$C$4)</f>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9.5" thickBot="1" x14ac:dyDescent="0.3">
      <c r="B13" s="24"/>
      <c r="C13" s="28" t="s">
        <v>942</v>
      </c>
      <c r="D13" s="29"/>
      <c r="E13" s="193"/>
      <c r="F13" s="193"/>
      <c r="G13" s="193"/>
      <c r="H13" s="194"/>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82.5" x14ac:dyDescent="0.3">
      <c r="B14" s="24">
        <f t="shared" si="0"/>
        <v>7</v>
      </c>
      <c r="C14" s="362" t="s">
        <v>951</v>
      </c>
      <c r="D14" s="370" t="s">
        <v>19</v>
      </c>
      <c r="E14" s="170"/>
      <c r="F14" s="175" t="str">
        <f>IF($C$4="Primary Vendor Module Name Here","",$C$4)</f>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49.5" x14ac:dyDescent="0.3">
      <c r="B15" s="24">
        <f t="shared" si="0"/>
        <v>8</v>
      </c>
      <c r="C15" s="362" t="s">
        <v>952</v>
      </c>
      <c r="D15" s="370" t="s">
        <v>19</v>
      </c>
      <c r="E15" s="174"/>
      <c r="F15" s="175" t="str">
        <f>IF($C$4="Primary Vendor Module Name Here","",$C$4)</f>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3.75" thickBot="1" x14ac:dyDescent="0.35">
      <c r="B16" s="24">
        <f t="shared" si="0"/>
        <v>9</v>
      </c>
      <c r="C16" s="362" t="s">
        <v>953</v>
      </c>
      <c r="D16" s="370" t="s">
        <v>19</v>
      </c>
      <c r="E16" s="174"/>
      <c r="F16" s="175" t="str">
        <f>IF($C$4="Primary Vendor Module Name Here","",$C$4)</f>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19.5" thickBot="1" x14ac:dyDescent="0.3">
      <c r="B17" s="24"/>
      <c r="C17" s="28" t="s">
        <v>943</v>
      </c>
      <c r="D17" s="29"/>
      <c r="E17" s="193"/>
      <c r="F17" s="193"/>
      <c r="G17" s="193"/>
      <c r="H17" s="194"/>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49.5" x14ac:dyDescent="0.3">
      <c r="B18" s="24">
        <f t="shared" si="0"/>
        <v>10</v>
      </c>
      <c r="C18" s="362" t="s">
        <v>954</v>
      </c>
      <c r="D18" s="370" t="s">
        <v>19</v>
      </c>
      <c r="E18" s="170"/>
      <c r="F18" s="175" t="str">
        <f>IF($C$4="Primary Vendor Module Name Here","",$C$4)</f>
        <v/>
      </c>
      <c r="G18" s="197"/>
      <c r="H18" s="188"/>
      <c r="AB18" t="str">
        <f>IF(LEN($E18)=0,"N",_xlfn.IFNA(INDEX('RFP Project Manager'!$D$27:$D$32,MATCH($E18,'RFP Project Manager'!$D$27:$D$32,0)),"Error -- Availability entered in an incorrect format"))</f>
        <v>N</v>
      </c>
    </row>
    <row r="19" spans="2:28" ht="33" x14ac:dyDescent="0.3">
      <c r="B19" s="24">
        <f t="shared" si="0"/>
        <v>11</v>
      </c>
      <c r="C19" s="362" t="s">
        <v>955</v>
      </c>
      <c r="D19" s="370" t="s">
        <v>19</v>
      </c>
      <c r="E19" s="174"/>
      <c r="F19" s="175" t="str">
        <f>IF($C$4="Primary Vendor Module Name Here","",$C$4)</f>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33.75" thickBot="1" x14ac:dyDescent="0.35">
      <c r="B20" s="24">
        <f t="shared" si="0"/>
        <v>12</v>
      </c>
      <c r="C20" s="362" t="s">
        <v>956</v>
      </c>
      <c r="D20" s="370" t="s">
        <v>19</v>
      </c>
      <c r="E20" s="175"/>
      <c r="F20" s="175" t="str">
        <f>IF($C$4="Primary Vendor Module Name Here","",$C$4)</f>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9.5" thickBot="1" x14ac:dyDescent="0.3">
      <c r="B21" s="24"/>
      <c r="C21" s="28" t="s">
        <v>115</v>
      </c>
      <c r="D21" s="29"/>
      <c r="E21" s="193"/>
      <c r="F21" s="193"/>
      <c r="G21" s="193"/>
      <c r="H21" s="194"/>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49.5" x14ac:dyDescent="0.3">
      <c r="B22" s="24">
        <f t="shared" si="0"/>
        <v>13</v>
      </c>
      <c r="C22" s="362" t="s">
        <v>957</v>
      </c>
      <c r="D22" s="370" t="s">
        <v>19</v>
      </c>
      <c r="E22" s="175"/>
      <c r="F22" s="175" t="str">
        <f>IF($C$4="Primary Vendor Module Name Here","",$C$4)</f>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50.25" thickBot="1" x14ac:dyDescent="0.35">
      <c r="B23" s="24">
        <f t="shared" si="0"/>
        <v>14</v>
      </c>
      <c r="C23" s="362" t="s">
        <v>1274</v>
      </c>
      <c r="D23" s="370" t="s">
        <v>19</v>
      </c>
      <c r="E23" s="175"/>
      <c r="F23" s="175" t="str">
        <f>IF($C$4="Primary Vendor Module Name Here","",$C$4)</f>
        <v/>
      </c>
      <c r="G23" s="197"/>
      <c r="H23" s="188"/>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19.5" thickBot="1" x14ac:dyDescent="0.3">
      <c r="B24" s="24"/>
      <c r="C24" s="28" t="s">
        <v>116</v>
      </c>
      <c r="D24" s="29"/>
      <c r="E24" s="193"/>
      <c r="F24" s="193"/>
      <c r="G24" s="193"/>
      <c r="H24" s="194"/>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49.5" x14ac:dyDescent="0.3">
      <c r="B25" s="24">
        <f t="shared" si="0"/>
        <v>15</v>
      </c>
      <c r="C25" s="362" t="s">
        <v>958</v>
      </c>
      <c r="D25" s="370" t="s">
        <v>19</v>
      </c>
      <c r="E25" s="170"/>
      <c r="F25" s="175" t="str">
        <f t="shared" ref="F25:F49" si="1">IF($C$4="Primary Vendor Module Name Here","",$C$4)</f>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82.5" x14ac:dyDescent="0.3">
      <c r="B26" s="24">
        <f t="shared" si="0"/>
        <v>16</v>
      </c>
      <c r="C26" s="362" t="s">
        <v>959</v>
      </c>
      <c r="D26" s="370" t="s">
        <v>19</v>
      </c>
      <c r="E26" s="174"/>
      <c r="F26" s="175" t="str">
        <f t="shared" si="1"/>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33" x14ac:dyDescent="0.3">
      <c r="B27" s="24">
        <f t="shared" si="0"/>
        <v>17</v>
      </c>
      <c r="C27" s="362" t="s">
        <v>117</v>
      </c>
      <c r="D27" s="370" t="s">
        <v>19</v>
      </c>
      <c r="E27" s="174"/>
      <c r="F27" s="175" t="str">
        <f t="shared" si="1"/>
        <v/>
      </c>
      <c r="G27" s="197"/>
      <c r="H27" s="188"/>
      <c r="AB27" t="str">
        <f>IF(LEN($E27)=0,"N",_xlfn.IFNA(INDEX('RFP Project Manager'!$D$27:$D$32,MATCH($E27,'RFP Project Manager'!$D$27:$D$32,0)),"Error -- Availability entered in an incorrect format"))</f>
        <v>N</v>
      </c>
    </row>
    <row r="28" spans="2:28" ht="33" x14ac:dyDescent="0.3">
      <c r="B28" s="24">
        <f t="shared" si="0"/>
        <v>18</v>
      </c>
      <c r="C28" s="362" t="s">
        <v>960</v>
      </c>
      <c r="D28" s="370" t="s">
        <v>19</v>
      </c>
      <c r="E28" s="174"/>
      <c r="F28" s="175" t="str">
        <f t="shared" si="1"/>
        <v/>
      </c>
      <c r="G28" s="197"/>
      <c r="H28" s="188"/>
      <c r="AB28" t="str">
        <f>IF(LEN($E28)=0,"N",_xlfn.IFNA(INDEX('RFP Project Manager'!$D$27:$D$32,MATCH($E28,'RFP Project Manager'!$D$27:$D$32,0)),"Error -- Availability entered in an incorrect format"))</f>
        <v>N</v>
      </c>
    </row>
    <row r="29" spans="2:28" ht="33" x14ac:dyDescent="0.3">
      <c r="B29" s="24">
        <f t="shared" si="0"/>
        <v>19</v>
      </c>
      <c r="C29" s="362" t="s">
        <v>961</v>
      </c>
      <c r="D29" s="370" t="s">
        <v>19</v>
      </c>
      <c r="E29" s="174"/>
      <c r="F29" s="175" t="str">
        <f t="shared" si="1"/>
        <v/>
      </c>
      <c r="G29" s="197"/>
      <c r="H29" s="188"/>
      <c r="AB29" t="str">
        <f>IF(LEN($E29)=0,"N",_xlfn.IFNA(INDEX('RFP Project Manager'!$D$27:$D$32,MATCH($E29,'RFP Project Manager'!$D$27:$D$32,0)),"Error -- Availability entered in an incorrect format"))</f>
        <v>N</v>
      </c>
    </row>
    <row r="30" spans="2:28" ht="16.5" x14ac:dyDescent="0.3">
      <c r="B30" s="24">
        <f t="shared" si="0"/>
        <v>20</v>
      </c>
      <c r="C30" s="362" t="s">
        <v>962</v>
      </c>
      <c r="D30" s="370" t="s">
        <v>19</v>
      </c>
      <c r="E30" s="174"/>
      <c r="F30" s="175" t="str">
        <f t="shared" si="1"/>
        <v/>
      </c>
      <c r="G30" s="197"/>
      <c r="H30" s="188"/>
      <c r="AB30" t="str">
        <f>IF(LEN($E30)=0,"N",_xlfn.IFNA(INDEX('RFP Project Manager'!$D$27:$D$32,MATCH($E30,'RFP Project Manager'!$D$27:$D$32,0)),"Error -- Availability entered in an incorrect format"))</f>
        <v>N</v>
      </c>
    </row>
    <row r="31" spans="2:28" ht="16.5" x14ac:dyDescent="0.3">
      <c r="B31" s="24">
        <f t="shared" si="0"/>
        <v>21</v>
      </c>
      <c r="C31" s="362" t="s">
        <v>963</v>
      </c>
      <c r="D31" s="370" t="s">
        <v>19</v>
      </c>
      <c r="E31" s="174"/>
      <c r="F31" s="175" t="str">
        <f t="shared" si="1"/>
        <v/>
      </c>
      <c r="G31" s="197"/>
      <c r="H31" s="188"/>
      <c r="AB31" t="str">
        <f>IF(LEN($E31)=0,"N",_xlfn.IFNA(INDEX('RFP Project Manager'!$D$27:$D$32,MATCH($E31,'RFP Project Manager'!$D$27:$D$32,0)),"Error -- Availability entered in an incorrect format"))</f>
        <v>N</v>
      </c>
    </row>
    <row r="32" spans="2:28" ht="16.5" x14ac:dyDescent="0.3">
      <c r="B32" s="24">
        <f t="shared" si="0"/>
        <v>22</v>
      </c>
      <c r="C32" s="362" t="s">
        <v>964</v>
      </c>
      <c r="D32" s="370" t="s">
        <v>22</v>
      </c>
      <c r="E32" s="174"/>
      <c r="F32" s="175" t="str">
        <f t="shared" si="1"/>
        <v/>
      </c>
      <c r="G32" s="197"/>
      <c r="H32" s="188"/>
      <c r="AB32" t="str">
        <f>IF(LEN($E32)=0,"N",_xlfn.IFNA(INDEX('RFP Project Manager'!$D$27:$D$32,MATCH($E32,'RFP Project Manager'!$D$27:$D$32,0)),"Error -- Availability entered in an incorrect format"))</f>
        <v>N</v>
      </c>
    </row>
    <row r="33" spans="2:28" ht="33" x14ac:dyDescent="0.3">
      <c r="B33" s="24">
        <f t="shared" si="0"/>
        <v>23</v>
      </c>
      <c r="C33" s="362" t="s">
        <v>965</v>
      </c>
      <c r="D33" s="370" t="s">
        <v>19</v>
      </c>
      <c r="E33" s="174"/>
      <c r="F33" s="175" t="str">
        <f t="shared" si="1"/>
        <v/>
      </c>
      <c r="G33" s="197"/>
      <c r="H33" s="188"/>
      <c r="AB33" t="str">
        <f>IF(LEN($E33)=0,"N",_xlfn.IFNA(INDEX('RFP Project Manager'!$D$27:$D$32,MATCH($E33,'RFP Project Manager'!$D$27:$D$32,0)),"Error -- Availability entered in an incorrect format"))</f>
        <v>N</v>
      </c>
    </row>
    <row r="34" spans="2:28" ht="16.5" x14ac:dyDescent="0.3">
      <c r="B34" s="24">
        <f t="shared" si="0"/>
        <v>24</v>
      </c>
      <c r="C34" s="362" t="s">
        <v>966</v>
      </c>
      <c r="D34" s="370" t="s">
        <v>19</v>
      </c>
      <c r="E34" s="174"/>
      <c r="F34" s="175" t="str">
        <f t="shared" si="1"/>
        <v/>
      </c>
      <c r="G34" s="197"/>
      <c r="H34" s="188"/>
      <c r="AB34" t="str">
        <f>IF(LEN($E34)=0,"N",_xlfn.IFNA(INDEX('RFP Project Manager'!$D$27:$D$32,MATCH($E34,'RFP Project Manager'!$D$27:$D$32,0)),"Error -- Availability entered in an incorrect format"))</f>
        <v>N</v>
      </c>
    </row>
    <row r="35" spans="2:28" ht="16.5" x14ac:dyDescent="0.3">
      <c r="B35" s="24">
        <f t="shared" si="0"/>
        <v>25</v>
      </c>
      <c r="C35" s="362" t="s">
        <v>967</v>
      </c>
      <c r="D35" s="370" t="s">
        <v>22</v>
      </c>
      <c r="E35" s="174"/>
      <c r="F35" s="175" t="str">
        <f t="shared" si="1"/>
        <v/>
      </c>
      <c r="G35" s="197"/>
      <c r="H35" s="188"/>
      <c r="AB35" t="str">
        <f>IF(LEN($E35)=0,"N",_xlfn.IFNA(INDEX('RFP Project Manager'!$D$27:$D$32,MATCH($E35,'RFP Project Manager'!$D$27:$D$32,0)),"Error -- Availability entered in an incorrect format"))</f>
        <v>N</v>
      </c>
    </row>
    <row r="36" spans="2:28" ht="16.5" x14ac:dyDescent="0.3">
      <c r="B36" s="24">
        <f t="shared" si="0"/>
        <v>26</v>
      </c>
      <c r="C36" s="362" t="s">
        <v>118</v>
      </c>
      <c r="D36" s="370" t="s">
        <v>22</v>
      </c>
      <c r="E36" s="174"/>
      <c r="F36" s="175" t="str">
        <f t="shared" si="1"/>
        <v/>
      </c>
      <c r="G36" s="197"/>
      <c r="H36" s="188"/>
      <c r="AB36" t="str">
        <f>IF(LEN($E36)=0,"N",_xlfn.IFNA(INDEX('RFP Project Manager'!$D$27:$D$32,MATCH($E36,'RFP Project Manager'!$D$27:$D$32,0)),"Error -- Availability entered in an incorrect format"))</f>
        <v>N</v>
      </c>
    </row>
    <row r="37" spans="2:28" ht="33" x14ac:dyDescent="0.3">
      <c r="B37" s="24">
        <f t="shared" si="0"/>
        <v>27</v>
      </c>
      <c r="C37" s="362" t="s">
        <v>968</v>
      </c>
      <c r="D37" s="370" t="s">
        <v>19</v>
      </c>
      <c r="E37" s="174"/>
      <c r="F37" s="175" t="str">
        <f t="shared" si="1"/>
        <v/>
      </c>
      <c r="G37" s="197"/>
      <c r="H37" s="188"/>
      <c r="AB37" t="str">
        <f>IF(LEN($E37)=0,"N",_xlfn.IFNA(INDEX('RFP Project Manager'!$D$27:$D$32,MATCH($E37,'RFP Project Manager'!$D$27:$D$32,0)),"Error -- Availability entered in an incorrect format"))</f>
        <v>N</v>
      </c>
    </row>
    <row r="38" spans="2:28" ht="16.5" x14ac:dyDescent="0.3">
      <c r="B38" s="24">
        <f t="shared" si="0"/>
        <v>28</v>
      </c>
      <c r="C38" s="362" t="s">
        <v>969</v>
      </c>
      <c r="D38" s="370" t="s">
        <v>19</v>
      </c>
      <c r="E38" s="174"/>
      <c r="F38" s="175" t="str">
        <f t="shared" si="1"/>
        <v/>
      </c>
      <c r="G38" s="197"/>
      <c r="H38" s="188"/>
      <c r="AB38" t="str">
        <f>IF(LEN($E38)=0,"N",_xlfn.IFNA(INDEX('RFP Project Manager'!$D$27:$D$32,MATCH($E38,'RFP Project Manager'!$D$27:$D$32,0)),"Error -- Availability entered in an incorrect format"))</f>
        <v>N</v>
      </c>
    </row>
    <row r="39" spans="2:28" ht="16.5" x14ac:dyDescent="0.3">
      <c r="B39" s="24">
        <f>IF(B38&lt;&gt;0,B38+1,B37+1)</f>
        <v>29</v>
      </c>
      <c r="C39" s="362" t="s">
        <v>1185</v>
      </c>
      <c r="D39" s="370" t="s">
        <v>21</v>
      </c>
      <c r="E39" s="174"/>
      <c r="F39" s="175" t="str">
        <f t="shared" si="1"/>
        <v/>
      </c>
      <c r="G39" s="197"/>
      <c r="H39" s="188"/>
      <c r="AB39" t="str">
        <f>IF(LEN($E39)=0,"N",_xlfn.IFNA(INDEX('RFP Project Manager'!$D$27:$D$32,MATCH($E39,'RFP Project Manager'!$D$27:$D$32,0)),"Error -- Availability entered in an incorrect format"))</f>
        <v>N</v>
      </c>
    </row>
    <row r="40" spans="2:28" ht="33" x14ac:dyDescent="0.3">
      <c r="B40" s="24">
        <f>IF(B39&lt;&gt;0,B39+1,B38+1)</f>
        <v>30</v>
      </c>
      <c r="C40" s="362" t="s">
        <v>119</v>
      </c>
      <c r="D40" s="370" t="s">
        <v>19</v>
      </c>
      <c r="E40" s="174"/>
      <c r="F40" s="175" t="str">
        <f t="shared" si="1"/>
        <v/>
      </c>
      <c r="G40" s="197"/>
      <c r="H40" s="188"/>
      <c r="AB40" t="str">
        <f>IF(LEN($E40)=0,"N",_xlfn.IFNA(INDEX('RFP Project Manager'!$D$27:$D$32,MATCH($E40,'RFP Project Manager'!$D$27:$D$32,0)),"Error -- Availability entered in an incorrect format"))</f>
        <v>N</v>
      </c>
    </row>
    <row r="41" spans="2:28" ht="33" x14ac:dyDescent="0.3">
      <c r="B41" s="24">
        <f t="shared" si="0"/>
        <v>31</v>
      </c>
      <c r="C41" s="362" t="s">
        <v>970</v>
      </c>
      <c r="D41" s="370" t="s">
        <v>19</v>
      </c>
      <c r="E41" s="174"/>
      <c r="F41" s="175" t="str">
        <f t="shared" si="1"/>
        <v/>
      </c>
      <c r="G41" s="197"/>
      <c r="H41" s="188"/>
      <c r="AB41" t="str">
        <f>IF(LEN($E41)=0,"N",_xlfn.IFNA(INDEX('RFP Project Manager'!$D$27:$D$32,MATCH($E41,'RFP Project Manager'!$D$27:$D$32,0)),"Error -- Availability entered in an incorrect format"))</f>
        <v>N</v>
      </c>
    </row>
    <row r="42" spans="2:28" ht="49.5" x14ac:dyDescent="0.3">
      <c r="B42" s="24">
        <f t="shared" si="0"/>
        <v>32</v>
      </c>
      <c r="C42" s="362" t="s">
        <v>971</v>
      </c>
      <c r="D42" s="370" t="s">
        <v>19</v>
      </c>
      <c r="E42" s="174"/>
      <c r="F42" s="175" t="str">
        <f t="shared" si="1"/>
        <v/>
      </c>
      <c r="G42" s="197"/>
      <c r="H42" s="188"/>
      <c r="AB42" t="str">
        <f>IF(LEN($E42)=0,"N",_xlfn.IFNA(INDEX('RFP Project Manager'!$D$27:$D$32,MATCH($E42,'RFP Project Manager'!$D$27:$D$32,0)),"Error -- Availability entered in an incorrect format"))</f>
        <v>N</v>
      </c>
    </row>
    <row r="43" spans="2:28" ht="49.5" x14ac:dyDescent="0.3">
      <c r="B43" s="24">
        <f t="shared" si="0"/>
        <v>33</v>
      </c>
      <c r="C43" s="362" t="s">
        <v>972</v>
      </c>
      <c r="D43" s="370" t="s">
        <v>19</v>
      </c>
      <c r="E43" s="174"/>
      <c r="F43" s="175" t="str">
        <f t="shared" si="1"/>
        <v/>
      </c>
      <c r="G43" s="197"/>
      <c r="H43" s="188"/>
      <c r="AB43" t="str">
        <f>IF(LEN($E43)=0,"N",_xlfn.IFNA(INDEX('RFP Project Manager'!$D$27:$D$32,MATCH($E43,'RFP Project Manager'!$D$27:$D$32,0)),"Error -- Availability entered in an incorrect format"))</f>
        <v>N</v>
      </c>
    </row>
    <row r="44" spans="2:28" ht="49.5" x14ac:dyDescent="0.3">
      <c r="B44" s="24">
        <f t="shared" si="0"/>
        <v>34</v>
      </c>
      <c r="C44" s="362" t="s">
        <v>973</v>
      </c>
      <c r="D44" s="370" t="s">
        <v>19</v>
      </c>
      <c r="E44" s="174"/>
      <c r="F44" s="175" t="str">
        <f t="shared" si="1"/>
        <v/>
      </c>
      <c r="G44" s="197"/>
      <c r="H44" s="188"/>
      <c r="AB44" t="str">
        <f>IF(LEN($E44)=0,"N",_xlfn.IFNA(INDEX('RFP Project Manager'!$D$27:$D$32,MATCH($E44,'RFP Project Manager'!$D$27:$D$32,0)),"Error -- Availability entered in an incorrect format"))</f>
        <v>N</v>
      </c>
    </row>
    <row r="45" spans="2:28" ht="16.5" x14ac:dyDescent="0.3">
      <c r="B45" s="24">
        <f t="shared" si="0"/>
        <v>35</v>
      </c>
      <c r="C45" s="362" t="s">
        <v>120</v>
      </c>
      <c r="D45" s="370" t="s">
        <v>22</v>
      </c>
      <c r="E45" s="174"/>
      <c r="F45" s="175" t="str">
        <f t="shared" si="1"/>
        <v/>
      </c>
      <c r="G45" s="197"/>
      <c r="H45" s="188"/>
      <c r="AB45" t="str">
        <f>IF(LEN($E45)=0,"N",_xlfn.IFNA(INDEX('RFP Project Manager'!$D$27:$D$32,MATCH($E45,'RFP Project Manager'!$D$27:$D$32,0)),"Error -- Availability entered in an incorrect format"))</f>
        <v>N</v>
      </c>
    </row>
    <row r="46" spans="2:28" ht="16.5" x14ac:dyDescent="0.3">
      <c r="B46" s="24">
        <f t="shared" si="0"/>
        <v>36</v>
      </c>
      <c r="C46" s="362" t="s">
        <v>121</v>
      </c>
      <c r="D46" s="370" t="s">
        <v>19</v>
      </c>
      <c r="E46" s="174"/>
      <c r="F46" s="175" t="str">
        <f t="shared" si="1"/>
        <v/>
      </c>
      <c r="G46" s="197"/>
      <c r="H46" s="188"/>
      <c r="AB46" t="str">
        <f>IF(LEN($E46)=0,"N",_xlfn.IFNA(INDEX('RFP Project Manager'!$D$27:$D$32,MATCH($E46,'RFP Project Manager'!$D$27:$D$32,0)),"Error -- Availability entered in an incorrect format"))</f>
        <v>N</v>
      </c>
    </row>
    <row r="47" spans="2:28" ht="33" x14ac:dyDescent="0.3">
      <c r="B47" s="24">
        <f t="shared" si="0"/>
        <v>37</v>
      </c>
      <c r="C47" s="362" t="s">
        <v>974</v>
      </c>
      <c r="D47" s="370" t="s">
        <v>19</v>
      </c>
      <c r="E47" s="174"/>
      <c r="F47" s="175" t="str">
        <f t="shared" si="1"/>
        <v/>
      </c>
      <c r="G47" s="197"/>
      <c r="H47" s="188"/>
      <c r="AB47" t="str">
        <f>IF(LEN($E47)=0,"N",_xlfn.IFNA(INDEX('RFP Project Manager'!$D$27:$D$32,MATCH($E47,'RFP Project Manager'!$D$27:$D$32,0)),"Error -- Availability entered in an incorrect format"))</f>
        <v>N</v>
      </c>
    </row>
    <row r="48" spans="2:28" ht="33" x14ac:dyDescent="0.3">
      <c r="B48" s="24">
        <f t="shared" si="0"/>
        <v>38</v>
      </c>
      <c r="C48" s="362" t="s">
        <v>122</v>
      </c>
      <c r="D48" s="370" t="s">
        <v>19</v>
      </c>
      <c r="E48" s="174"/>
      <c r="F48" s="175" t="str">
        <f t="shared" si="1"/>
        <v/>
      </c>
      <c r="G48" s="197"/>
      <c r="H48" s="188"/>
      <c r="AB48" t="str">
        <f>IF(LEN($E48)=0,"N",_xlfn.IFNA(INDEX('RFP Project Manager'!$D$27:$D$32,MATCH($E48,'RFP Project Manager'!$D$27:$D$32,0)),"Error -- Availability entered in an incorrect format"))</f>
        <v>N</v>
      </c>
    </row>
    <row r="49" spans="2:28" ht="17.25" thickBot="1" x14ac:dyDescent="0.35">
      <c r="B49" s="24">
        <f t="shared" si="0"/>
        <v>39</v>
      </c>
      <c r="C49" s="362" t="s">
        <v>123</v>
      </c>
      <c r="D49" s="370" t="s">
        <v>19</v>
      </c>
      <c r="E49" s="174"/>
      <c r="F49" s="175" t="str">
        <f t="shared" si="1"/>
        <v/>
      </c>
      <c r="G49" s="197"/>
      <c r="H49" s="188"/>
      <c r="AB49" t="str">
        <f>IF(LEN($E49)=0,"N",_xlfn.IFNA(INDEX('RFP Project Manager'!$D$27:$D$32,MATCH($E49,'RFP Project Manager'!$D$27:$D$32,0)),"Error -- Availability entered in an incorrect format"))</f>
        <v>N</v>
      </c>
    </row>
    <row r="50" spans="2:28" ht="19.5" thickBot="1" x14ac:dyDescent="0.3">
      <c r="B50" s="24"/>
      <c r="C50" s="28" t="s">
        <v>944</v>
      </c>
      <c r="D50" s="29"/>
      <c r="E50" s="193"/>
      <c r="F50" s="193"/>
      <c r="G50" s="193"/>
      <c r="H50" s="194"/>
      <c r="AB50" t="str">
        <f>IF(LEN($E50)=0,"N",_xlfn.IFNA(INDEX('RFP Project Manager'!$D$27:$D$32,MATCH($E50,'RFP Project Manager'!$D$27:$D$32,0)),"Error -- Availability entered in an incorrect format"))</f>
        <v>N</v>
      </c>
    </row>
    <row r="51" spans="2:28" ht="33" x14ac:dyDescent="0.3">
      <c r="B51" s="24">
        <f t="shared" si="0"/>
        <v>40</v>
      </c>
      <c r="C51" s="360" t="s">
        <v>975</v>
      </c>
      <c r="D51" s="369" t="s">
        <v>19</v>
      </c>
      <c r="E51" s="170"/>
      <c r="F51" s="171" t="str">
        <f>IF($C$4="Primary Vendor Module Name Here","",$C$4)</f>
        <v/>
      </c>
      <c r="G51" s="199"/>
      <c r="H51" s="186"/>
      <c r="AB51" t="str">
        <f>IF(LEN($E51)=0,"N",_xlfn.IFNA(INDEX('RFP Project Manager'!$D$27:$D$32,MATCH($E51,'RFP Project Manager'!$D$27:$D$32,0)),"Error -- Availability entered in an incorrect format"))</f>
        <v>N</v>
      </c>
    </row>
    <row r="52" spans="2:28" ht="33.75" thickBot="1" x14ac:dyDescent="0.35">
      <c r="B52" s="24">
        <f t="shared" si="0"/>
        <v>41</v>
      </c>
      <c r="C52" s="367" t="s">
        <v>124</v>
      </c>
      <c r="D52" s="371" t="s">
        <v>19</v>
      </c>
      <c r="E52" s="174"/>
      <c r="F52" s="179" t="str">
        <f>IF($C$4="Primary Vendor Module Name Here","",$C$4)</f>
        <v/>
      </c>
      <c r="G52" s="198"/>
      <c r="H52" s="190"/>
      <c r="AB52" t="str">
        <f>IF(LEN($E52)=0,"N",_xlfn.IFNA(INDEX('RFP Project Manager'!$D$27:$D$32,MATCH($E52,'RFP Project Manager'!$D$27:$D$32,0)),"Error -- Availability entered in an incorrect format"))</f>
        <v>N</v>
      </c>
    </row>
    <row r="53" spans="2:28" ht="19.5" thickBot="1" x14ac:dyDescent="0.3">
      <c r="B53" s="24"/>
      <c r="C53" s="28" t="s">
        <v>125</v>
      </c>
      <c r="D53" s="29"/>
      <c r="E53" s="193"/>
      <c r="F53" s="193"/>
      <c r="G53" s="193"/>
      <c r="H53" s="194"/>
      <c r="AB53" t="str">
        <f>IF(LEN($E53)=0,"N",_xlfn.IFNA(INDEX('RFP Project Manager'!$D$27:$D$32,MATCH($E53,'RFP Project Manager'!$D$27:$D$32,0)),"Error -- Availability entered in an incorrect format"))</f>
        <v>N</v>
      </c>
    </row>
    <row r="54" spans="2:28" ht="49.5" x14ac:dyDescent="0.3">
      <c r="B54" s="24">
        <f t="shared" si="0"/>
        <v>42</v>
      </c>
      <c r="C54" s="360" t="s">
        <v>126</v>
      </c>
      <c r="D54" s="369" t="s">
        <v>19</v>
      </c>
      <c r="E54" s="170"/>
      <c r="F54" s="171" t="str">
        <f t="shared" ref="F54:F60" si="2">IF($C$4="Primary Vendor Module Name Here","",$C$4)</f>
        <v/>
      </c>
      <c r="G54" s="199"/>
      <c r="H54" s="186"/>
      <c r="AB54" t="str">
        <f>IF(LEN($E54)=0,"N",_xlfn.IFNA(INDEX('RFP Project Manager'!$D$27:$D$32,MATCH($E54,'RFP Project Manager'!$D$27:$D$32,0)),"Error -- Availability entered in an incorrect format"))</f>
        <v>N</v>
      </c>
    </row>
    <row r="55" spans="2:28" ht="33" x14ac:dyDescent="0.3">
      <c r="B55" s="24">
        <f t="shared" si="0"/>
        <v>43</v>
      </c>
      <c r="C55" s="362" t="s">
        <v>127</v>
      </c>
      <c r="D55" s="370" t="s">
        <v>19</v>
      </c>
      <c r="E55" s="174"/>
      <c r="F55" s="175" t="str">
        <f t="shared" si="2"/>
        <v/>
      </c>
      <c r="G55" s="197"/>
      <c r="H55" s="188"/>
      <c r="AB55" t="str">
        <f>IF(LEN($E55)=0,"N",_xlfn.IFNA(INDEX('RFP Project Manager'!$D$27:$D$32,MATCH($E55,'RFP Project Manager'!$D$27:$D$32,0)),"Error -- Availability entered in an incorrect format"))</f>
        <v>N</v>
      </c>
    </row>
    <row r="56" spans="2:28" ht="33" x14ac:dyDescent="0.3">
      <c r="B56" s="24">
        <f t="shared" si="0"/>
        <v>44</v>
      </c>
      <c r="C56" s="362" t="s">
        <v>128</v>
      </c>
      <c r="D56" s="370" t="s">
        <v>19</v>
      </c>
      <c r="E56" s="174"/>
      <c r="F56" s="175" t="str">
        <f t="shared" si="2"/>
        <v/>
      </c>
      <c r="G56" s="197"/>
      <c r="H56" s="188"/>
      <c r="AB56" t="str">
        <f>IF(LEN($E56)=0,"N",_xlfn.IFNA(INDEX('RFP Project Manager'!$D$27:$D$32,MATCH($E56,'RFP Project Manager'!$D$27:$D$32,0)),"Error -- Availability entered in an incorrect format"))</f>
        <v>N</v>
      </c>
    </row>
    <row r="57" spans="2:28" ht="33" x14ac:dyDescent="0.3">
      <c r="B57" s="24">
        <f t="shared" si="0"/>
        <v>45</v>
      </c>
      <c r="C57" s="362" t="s">
        <v>976</v>
      </c>
      <c r="D57" s="370" t="s">
        <v>19</v>
      </c>
      <c r="E57" s="174"/>
      <c r="F57" s="175" t="str">
        <f t="shared" si="2"/>
        <v/>
      </c>
      <c r="G57" s="197"/>
      <c r="H57" s="188"/>
      <c r="AB57" t="str">
        <f>IF(LEN($E57)=0,"N",_xlfn.IFNA(INDEX('RFP Project Manager'!$D$27:$D$32,MATCH($E57,'RFP Project Manager'!$D$27:$D$32,0)),"Error -- Availability entered in an incorrect format"))</f>
        <v>N</v>
      </c>
    </row>
    <row r="58" spans="2:28" ht="16.5" x14ac:dyDescent="0.3">
      <c r="B58" s="24">
        <f t="shared" si="0"/>
        <v>46</v>
      </c>
      <c r="C58" s="362" t="s">
        <v>129</v>
      </c>
      <c r="D58" s="370" t="s">
        <v>19</v>
      </c>
      <c r="E58" s="174"/>
      <c r="F58" s="175" t="str">
        <f t="shared" si="2"/>
        <v/>
      </c>
      <c r="G58" s="197"/>
      <c r="H58" s="188"/>
      <c r="AB58" t="str">
        <f>IF(LEN($E58)=0,"N",_xlfn.IFNA(INDEX('RFP Project Manager'!$D$27:$D$32,MATCH($E58,'RFP Project Manager'!$D$27:$D$32,0)),"Error -- Availability entered in an incorrect format"))</f>
        <v>N</v>
      </c>
    </row>
    <row r="59" spans="2:28" ht="33" x14ac:dyDescent="0.3">
      <c r="B59" s="24">
        <f t="shared" si="0"/>
        <v>47</v>
      </c>
      <c r="C59" s="362" t="s">
        <v>130</v>
      </c>
      <c r="D59" s="370" t="s">
        <v>19</v>
      </c>
      <c r="E59" s="174"/>
      <c r="F59" s="175" t="str">
        <f t="shared" si="2"/>
        <v/>
      </c>
      <c r="G59" s="197"/>
      <c r="H59" s="188"/>
      <c r="AB59" t="str">
        <f>IF(LEN($E59)=0,"N",_xlfn.IFNA(INDEX('RFP Project Manager'!$D$27:$D$32,MATCH($E59,'RFP Project Manager'!$D$27:$D$32,0)),"Error -- Availability entered in an incorrect format"))</f>
        <v>N</v>
      </c>
    </row>
    <row r="60" spans="2:28" ht="50.25" thickBot="1" x14ac:dyDescent="0.35">
      <c r="B60" s="24">
        <f t="shared" si="0"/>
        <v>48</v>
      </c>
      <c r="C60" s="362" t="s">
        <v>131</v>
      </c>
      <c r="D60" s="370" t="s">
        <v>19</v>
      </c>
      <c r="E60" s="174"/>
      <c r="F60" s="175" t="str">
        <f t="shared" si="2"/>
        <v/>
      </c>
      <c r="G60" s="197"/>
      <c r="H60" s="188"/>
      <c r="AB60" t="str">
        <f>IF(LEN($E60)=0,"N",_xlfn.IFNA(INDEX('RFP Project Manager'!$D$27:$D$32,MATCH($E60,'RFP Project Manager'!$D$27:$D$32,0)),"Error -- Availability entered in an incorrect format"))</f>
        <v>N</v>
      </c>
    </row>
    <row r="61" spans="2:28" ht="19.5" thickBot="1" x14ac:dyDescent="0.3">
      <c r="B61" s="24"/>
      <c r="C61" s="28" t="s">
        <v>132</v>
      </c>
      <c r="D61" s="29"/>
      <c r="E61" s="193"/>
      <c r="F61" s="193"/>
      <c r="G61" s="193"/>
      <c r="H61" s="194"/>
      <c r="AB61" t="str">
        <f>IF(LEN($E61)=0,"N",_xlfn.IFNA(INDEX('RFP Project Manager'!$D$27:$D$32,MATCH($E61,'RFP Project Manager'!$D$27:$D$32,0)),"Error -- Availability entered in an incorrect format"))</f>
        <v>N</v>
      </c>
    </row>
    <row r="62" spans="2:28" ht="33" x14ac:dyDescent="0.3">
      <c r="B62" s="24">
        <f t="shared" si="0"/>
        <v>49</v>
      </c>
      <c r="C62" s="360" t="s">
        <v>133</v>
      </c>
      <c r="D62" s="369" t="s">
        <v>21</v>
      </c>
      <c r="E62" s="170"/>
      <c r="F62" s="171" t="str">
        <f>IF($C$4="Primary Vendor Module Name Here","",$C$4)</f>
        <v/>
      </c>
      <c r="G62" s="199"/>
      <c r="H62" s="186"/>
      <c r="AB62" t="str">
        <f>IF(LEN($E62)=0,"N",_xlfn.IFNA(INDEX('RFP Project Manager'!$D$27:$D$32,MATCH($E62,'RFP Project Manager'!$D$27:$D$32,0)),"Error -- Availability entered in an incorrect format"))</f>
        <v>N</v>
      </c>
    </row>
    <row r="63" spans="2:28" ht="33" x14ac:dyDescent="0.3">
      <c r="B63" s="24">
        <f t="shared" si="0"/>
        <v>50</v>
      </c>
      <c r="C63" s="362" t="s">
        <v>977</v>
      </c>
      <c r="D63" s="370" t="s">
        <v>19</v>
      </c>
      <c r="E63" s="174"/>
      <c r="F63" s="175" t="str">
        <f>IF($C$4="Primary Vendor Module Name Here","",$C$4)</f>
        <v/>
      </c>
      <c r="G63" s="197"/>
      <c r="H63" s="188"/>
      <c r="AB63" t="str">
        <f>IF(LEN($E63)=0,"N",_xlfn.IFNA(INDEX('RFP Project Manager'!$D$27:$D$32,MATCH($E63,'RFP Project Manager'!$D$27:$D$32,0)),"Error -- Availability entered in an incorrect format"))</f>
        <v>N</v>
      </c>
    </row>
    <row r="64" spans="2:28" ht="33" x14ac:dyDescent="0.3">
      <c r="B64" s="24">
        <f t="shared" si="0"/>
        <v>51</v>
      </c>
      <c r="C64" s="362" t="s">
        <v>134</v>
      </c>
      <c r="D64" s="370" t="s">
        <v>19</v>
      </c>
      <c r="E64" s="174"/>
      <c r="F64" s="175" t="str">
        <f>IF($C$4="Primary Vendor Module Name Here","",$C$4)</f>
        <v/>
      </c>
      <c r="G64" s="197"/>
      <c r="H64" s="188"/>
      <c r="AB64" t="str">
        <f>IF(LEN($E64)=0,"N",_xlfn.IFNA(INDEX('RFP Project Manager'!$D$27:$D$32,MATCH($E64,'RFP Project Manager'!$D$27:$D$32,0)),"Error -- Availability entered in an incorrect format"))</f>
        <v>N</v>
      </c>
    </row>
    <row r="65" spans="2:28" ht="33.75" thickBot="1" x14ac:dyDescent="0.35">
      <c r="B65" s="24">
        <f t="shared" si="0"/>
        <v>52</v>
      </c>
      <c r="C65" s="367" t="s">
        <v>978</v>
      </c>
      <c r="D65" s="371" t="s">
        <v>22</v>
      </c>
      <c r="E65" s="174"/>
      <c r="F65" s="179" t="str">
        <f>IF($C$4="Primary Vendor Module Name Here","",$C$4)</f>
        <v/>
      </c>
      <c r="G65" s="198"/>
      <c r="H65" s="190"/>
      <c r="AB65" t="str">
        <f>IF(LEN($E65)=0,"N",_xlfn.IFNA(INDEX('RFP Project Manager'!$D$27:$D$32,MATCH($E65,'RFP Project Manager'!$D$27:$D$32,0)),"Error -- Availability entered in an incorrect format"))</f>
        <v>N</v>
      </c>
    </row>
    <row r="66" spans="2:28" ht="19.5" thickBot="1" x14ac:dyDescent="0.3">
      <c r="B66" s="24"/>
      <c r="C66" s="28" t="s">
        <v>135</v>
      </c>
      <c r="D66" s="29"/>
      <c r="E66" s="193"/>
      <c r="F66" s="193"/>
      <c r="G66" s="193"/>
      <c r="H66" s="194"/>
      <c r="AB66" t="str">
        <f>IF(LEN($E66)=0,"N",_xlfn.IFNA(INDEX('RFP Project Manager'!$D$27:$D$32,MATCH($E66,'RFP Project Manager'!$D$27:$D$32,0)),"Error -- Availability entered in an incorrect format"))</f>
        <v>N</v>
      </c>
    </row>
    <row r="67" spans="2:28" ht="33" x14ac:dyDescent="0.3">
      <c r="B67" s="24">
        <f t="shared" si="0"/>
        <v>53</v>
      </c>
      <c r="C67" s="360" t="s">
        <v>136</v>
      </c>
      <c r="D67" s="369" t="s">
        <v>22</v>
      </c>
      <c r="E67" s="170"/>
      <c r="F67" s="171" t="str">
        <f t="shared" ref="F67:F73" si="3">IF($C$4="Primary Vendor Module Name Here","",$C$4)</f>
        <v/>
      </c>
      <c r="G67" s="199"/>
      <c r="H67" s="186"/>
      <c r="AB67" t="str">
        <f>IF(LEN($E67)=0,"N",_xlfn.IFNA(INDEX('RFP Project Manager'!$D$27:$D$32,MATCH($E67,'RFP Project Manager'!$D$27:$D$32,0)),"Error -- Availability entered in an incorrect format"))</f>
        <v>N</v>
      </c>
    </row>
    <row r="68" spans="2:28" ht="66" x14ac:dyDescent="0.3">
      <c r="B68" s="24">
        <f t="shared" si="0"/>
        <v>54</v>
      </c>
      <c r="C68" s="362" t="s">
        <v>137</v>
      </c>
      <c r="D68" s="370" t="s">
        <v>21</v>
      </c>
      <c r="E68" s="174"/>
      <c r="F68" s="175" t="str">
        <f t="shared" si="3"/>
        <v/>
      </c>
      <c r="G68" s="197"/>
      <c r="H68" s="188"/>
      <c r="AB68" t="str">
        <f>IF(LEN($E68)=0,"N",_xlfn.IFNA(INDEX('RFP Project Manager'!$D$27:$D$32,MATCH($E68,'RFP Project Manager'!$D$27:$D$32,0)),"Error -- Availability entered in an incorrect format"))</f>
        <v>N</v>
      </c>
    </row>
    <row r="69" spans="2:28" ht="49.5" x14ac:dyDescent="0.3">
      <c r="B69" s="24">
        <f t="shared" si="0"/>
        <v>55</v>
      </c>
      <c r="C69" s="362" t="s">
        <v>979</v>
      </c>
      <c r="D69" s="370" t="s">
        <v>19</v>
      </c>
      <c r="E69" s="174"/>
      <c r="F69" s="175" t="str">
        <f t="shared" si="3"/>
        <v/>
      </c>
      <c r="G69" s="197"/>
      <c r="H69" s="188"/>
      <c r="AB69" t="str">
        <f>IF(LEN($E69)=0,"N",_xlfn.IFNA(INDEX('RFP Project Manager'!$D$27:$D$32,MATCH($E69,'RFP Project Manager'!$D$27:$D$32,0)),"Error -- Availability entered in an incorrect format"))</f>
        <v>N</v>
      </c>
    </row>
    <row r="70" spans="2:28" ht="33" x14ac:dyDescent="0.3">
      <c r="B70" s="24">
        <f t="shared" si="0"/>
        <v>56</v>
      </c>
      <c r="C70" s="362" t="s">
        <v>980</v>
      </c>
      <c r="D70" s="370" t="s">
        <v>19</v>
      </c>
      <c r="E70" s="174"/>
      <c r="F70" s="175" t="str">
        <f t="shared" si="3"/>
        <v/>
      </c>
      <c r="G70" s="197"/>
      <c r="H70" s="188"/>
      <c r="AB70" t="str">
        <f>IF(LEN($E70)=0,"N",_xlfn.IFNA(INDEX('RFP Project Manager'!$D$27:$D$32,MATCH($E70,'RFP Project Manager'!$D$27:$D$32,0)),"Error -- Availability entered in an incorrect format"))</f>
        <v>N</v>
      </c>
    </row>
    <row r="71" spans="2:28" ht="49.5" x14ac:dyDescent="0.3">
      <c r="B71" s="24">
        <f t="shared" ref="B71:B134" si="4">IF(B70&lt;&gt;0,B70+1,B69+1)</f>
        <v>57</v>
      </c>
      <c r="C71" s="362" t="s">
        <v>981</v>
      </c>
      <c r="D71" s="370" t="s">
        <v>19</v>
      </c>
      <c r="E71" s="174"/>
      <c r="F71" s="175" t="str">
        <f t="shared" si="3"/>
        <v/>
      </c>
      <c r="G71" s="197"/>
      <c r="H71" s="188"/>
      <c r="AB71" t="str">
        <f>IF(LEN($E71)=0,"N",_xlfn.IFNA(INDEX('RFP Project Manager'!$D$27:$D$32,MATCH($E71,'RFP Project Manager'!$D$27:$D$32,0)),"Error -- Availability entered in an incorrect format"))</f>
        <v>N</v>
      </c>
    </row>
    <row r="72" spans="2:28" ht="33" x14ac:dyDescent="0.3">
      <c r="B72" s="24">
        <f t="shared" si="4"/>
        <v>58</v>
      </c>
      <c r="C72" s="362" t="s">
        <v>138</v>
      </c>
      <c r="D72" s="370" t="s">
        <v>19</v>
      </c>
      <c r="E72" s="174"/>
      <c r="F72" s="175" t="str">
        <f t="shared" si="3"/>
        <v/>
      </c>
      <c r="G72" s="197"/>
      <c r="H72" s="188"/>
      <c r="AB72" t="str">
        <f>IF(LEN($E72)=0,"N",_xlfn.IFNA(INDEX('RFP Project Manager'!$D$27:$D$32,MATCH($E72,'RFP Project Manager'!$D$27:$D$32,0)),"Error -- Availability entered in an incorrect format"))</f>
        <v>N</v>
      </c>
    </row>
    <row r="73" spans="2:28" ht="17.25" thickBot="1" x14ac:dyDescent="0.35">
      <c r="B73" s="24">
        <f t="shared" si="4"/>
        <v>59</v>
      </c>
      <c r="C73" s="367" t="s">
        <v>139</v>
      </c>
      <c r="D73" s="371" t="s">
        <v>19</v>
      </c>
      <c r="E73" s="174"/>
      <c r="F73" s="179" t="str">
        <f t="shared" si="3"/>
        <v/>
      </c>
      <c r="G73" s="198"/>
      <c r="H73" s="190"/>
      <c r="AB73" t="str">
        <f>IF(LEN($E73)=0,"N",_xlfn.IFNA(INDEX('RFP Project Manager'!$D$27:$D$32,MATCH($E73,'RFP Project Manager'!$D$27:$D$32,0)),"Error -- Availability entered in an incorrect format"))</f>
        <v>N</v>
      </c>
    </row>
    <row r="74" spans="2:28" ht="19.5" customHeight="1" thickBot="1" x14ac:dyDescent="0.3">
      <c r="B74" s="24"/>
      <c r="C74" s="168" t="s">
        <v>140</v>
      </c>
      <c r="D74" s="169"/>
      <c r="E74" s="207"/>
      <c r="F74" s="207"/>
      <c r="G74" s="207"/>
      <c r="H74" s="208"/>
      <c r="AB74" t="str">
        <f>IF(LEN($E74)=0,"N",_xlfn.IFNA(INDEX('RFP Project Manager'!$D$27:$D$32,MATCH($E74,'RFP Project Manager'!$D$27:$D$32,0)),"Error -- Availability entered in an incorrect format"))</f>
        <v>N</v>
      </c>
    </row>
    <row r="75" spans="2:28" ht="33" x14ac:dyDescent="0.3">
      <c r="B75" s="24">
        <f t="shared" si="4"/>
        <v>60</v>
      </c>
      <c r="C75" s="360" t="s">
        <v>141</v>
      </c>
      <c r="D75" s="369" t="s">
        <v>21</v>
      </c>
      <c r="E75" s="170"/>
      <c r="F75" s="171" t="str">
        <f>IF($C$4="Primary Vendor Module Name Here","",$C$4)</f>
        <v/>
      </c>
      <c r="G75" s="199"/>
      <c r="H75" s="186"/>
      <c r="AB75" t="str">
        <f>IF(LEN($E75)=0,"N",_xlfn.IFNA(INDEX('RFP Project Manager'!$D$27:$D$32,MATCH($E75,'RFP Project Manager'!$D$27:$D$32,0)),"Error -- Availability entered in an incorrect format"))</f>
        <v>N</v>
      </c>
    </row>
    <row r="76" spans="2:28" ht="33" x14ac:dyDescent="0.3">
      <c r="B76" s="24">
        <f t="shared" si="4"/>
        <v>61</v>
      </c>
      <c r="C76" s="362" t="s">
        <v>142</v>
      </c>
      <c r="D76" s="370" t="s">
        <v>22</v>
      </c>
      <c r="E76" s="174"/>
      <c r="F76" s="175" t="str">
        <f>IF($C$4="Primary Vendor Module Name Here","",$C$4)</f>
        <v/>
      </c>
      <c r="G76" s="197"/>
      <c r="H76" s="188"/>
      <c r="AB76" t="str">
        <f>IF(LEN($E76)=0,"N",_xlfn.IFNA(INDEX('RFP Project Manager'!$D$27:$D$32,MATCH($E76,'RFP Project Manager'!$D$27:$D$32,0)),"Error -- Availability entered in an incorrect format"))</f>
        <v>N</v>
      </c>
    </row>
    <row r="77" spans="2:28" ht="17.25" thickBot="1" x14ac:dyDescent="0.35">
      <c r="B77" s="24">
        <f t="shared" si="4"/>
        <v>62</v>
      </c>
      <c r="C77" s="367" t="s">
        <v>143</v>
      </c>
      <c r="D77" s="371" t="s">
        <v>21</v>
      </c>
      <c r="E77" s="174"/>
      <c r="F77" s="179" t="str">
        <f>IF($C$4="Primary Vendor Module Name Here","",$C$4)</f>
        <v/>
      </c>
      <c r="G77" s="198"/>
      <c r="H77" s="190"/>
      <c r="AB77" t="str">
        <f>IF(LEN($E77)=0,"N",_xlfn.IFNA(INDEX('RFP Project Manager'!$D$27:$D$32,MATCH($E77,'RFP Project Manager'!$D$27:$D$32,0)),"Error -- Availability entered in an incorrect format"))</f>
        <v>N</v>
      </c>
    </row>
    <row r="78" spans="2:28" ht="19.5" thickBot="1" x14ac:dyDescent="0.3">
      <c r="B78" s="24"/>
      <c r="C78" s="28" t="s">
        <v>144</v>
      </c>
      <c r="D78" s="29"/>
      <c r="E78" s="193"/>
      <c r="F78" s="193"/>
      <c r="G78" s="193"/>
      <c r="H78" s="194"/>
      <c r="AB78" t="str">
        <f>IF(LEN($E78)=0,"N",_xlfn.IFNA(INDEX('RFP Project Manager'!$D$27:$D$32,MATCH($E78,'RFP Project Manager'!$D$27:$D$32,0)),"Error -- Availability entered in an incorrect format"))</f>
        <v>N</v>
      </c>
    </row>
    <row r="79" spans="2:28" ht="66" x14ac:dyDescent="0.3">
      <c r="B79" s="24">
        <f t="shared" si="4"/>
        <v>63</v>
      </c>
      <c r="C79" s="360" t="s">
        <v>145</v>
      </c>
      <c r="D79" s="369" t="s">
        <v>19</v>
      </c>
      <c r="E79" s="170"/>
      <c r="F79" s="171" t="str">
        <f t="shared" ref="F79:F85" si="5">IF($C$4="Primary Vendor Module Name Here","",$C$4)</f>
        <v/>
      </c>
      <c r="G79" s="199"/>
      <c r="H79" s="186"/>
      <c r="AB79" t="str">
        <f>IF(LEN($E79)=0,"N",_xlfn.IFNA(INDEX('RFP Project Manager'!$D$27:$D$32,MATCH($E79,'RFP Project Manager'!$D$27:$D$32,0)),"Error -- Availability entered in an incorrect format"))</f>
        <v>N</v>
      </c>
    </row>
    <row r="80" spans="2:28" ht="66" x14ac:dyDescent="0.3">
      <c r="B80" s="24">
        <f t="shared" si="4"/>
        <v>64</v>
      </c>
      <c r="C80" s="362" t="s">
        <v>146</v>
      </c>
      <c r="D80" s="370" t="s">
        <v>19</v>
      </c>
      <c r="E80" s="174"/>
      <c r="F80" s="175" t="str">
        <f t="shared" si="5"/>
        <v/>
      </c>
      <c r="G80" s="197"/>
      <c r="H80" s="188"/>
      <c r="AB80" t="str">
        <f>IF(LEN($E80)=0,"N",_xlfn.IFNA(INDEX('RFP Project Manager'!$D$27:$D$32,MATCH($E80,'RFP Project Manager'!$D$27:$D$32,0)),"Error -- Availability entered in an incorrect format"))</f>
        <v>N</v>
      </c>
    </row>
    <row r="81" spans="2:28" ht="49.5" x14ac:dyDescent="0.3">
      <c r="B81" s="24">
        <f t="shared" si="4"/>
        <v>65</v>
      </c>
      <c r="C81" s="362" t="s">
        <v>982</v>
      </c>
      <c r="D81" s="370" t="s">
        <v>19</v>
      </c>
      <c r="E81" s="174"/>
      <c r="F81" s="175" t="str">
        <f t="shared" si="5"/>
        <v/>
      </c>
      <c r="G81" s="197"/>
      <c r="H81" s="188"/>
      <c r="AB81" t="str">
        <f>IF(LEN($E81)=0,"N",_xlfn.IFNA(INDEX('RFP Project Manager'!$D$27:$D$32,MATCH($E81,'RFP Project Manager'!$D$27:$D$32,0)),"Error -- Availability entered in an incorrect format"))</f>
        <v>N</v>
      </c>
    </row>
    <row r="82" spans="2:28" ht="33" x14ac:dyDescent="0.3">
      <c r="B82" s="24">
        <f t="shared" si="4"/>
        <v>66</v>
      </c>
      <c r="C82" s="362" t="s">
        <v>147</v>
      </c>
      <c r="D82" s="370" t="s">
        <v>19</v>
      </c>
      <c r="E82" s="174"/>
      <c r="F82" s="175" t="str">
        <f t="shared" si="5"/>
        <v/>
      </c>
      <c r="G82" s="197"/>
      <c r="H82" s="188"/>
      <c r="AB82" t="str">
        <f>IF(LEN($E82)=0,"N",_xlfn.IFNA(INDEX('RFP Project Manager'!$D$27:$D$32,MATCH($E82,'RFP Project Manager'!$D$27:$D$32,0)),"Error -- Availability entered in an incorrect format"))</f>
        <v>N</v>
      </c>
    </row>
    <row r="83" spans="2:28" ht="33" x14ac:dyDescent="0.3">
      <c r="B83" s="24">
        <f t="shared" si="4"/>
        <v>67</v>
      </c>
      <c r="C83" s="362" t="s">
        <v>148</v>
      </c>
      <c r="D83" s="370" t="s">
        <v>19</v>
      </c>
      <c r="E83" s="174"/>
      <c r="F83" s="175" t="str">
        <f t="shared" si="5"/>
        <v/>
      </c>
      <c r="G83" s="197"/>
      <c r="H83" s="188"/>
      <c r="AB83" t="str">
        <f>IF(LEN($E83)=0,"N",_xlfn.IFNA(INDEX('RFP Project Manager'!$D$27:$D$32,MATCH($E83,'RFP Project Manager'!$D$27:$D$32,0)),"Error -- Availability entered in an incorrect format"))</f>
        <v>N</v>
      </c>
    </row>
    <row r="84" spans="2:28" ht="33" x14ac:dyDescent="0.3">
      <c r="B84" s="24">
        <f t="shared" si="4"/>
        <v>68</v>
      </c>
      <c r="C84" s="362" t="s">
        <v>149</v>
      </c>
      <c r="D84" s="370" t="s">
        <v>19</v>
      </c>
      <c r="E84" s="174"/>
      <c r="F84" s="175" t="str">
        <f t="shared" si="5"/>
        <v/>
      </c>
      <c r="G84" s="197"/>
      <c r="H84" s="188"/>
      <c r="AB84" t="str">
        <f>IF(LEN($E84)=0,"N",_xlfn.IFNA(INDEX('RFP Project Manager'!$D$27:$D$32,MATCH($E84,'RFP Project Manager'!$D$27:$D$32,0)),"Error -- Availability entered in an incorrect format"))</f>
        <v>N</v>
      </c>
    </row>
    <row r="85" spans="2:28" ht="33.75" thickBot="1" x14ac:dyDescent="0.35">
      <c r="B85" s="24">
        <f t="shared" si="4"/>
        <v>69</v>
      </c>
      <c r="C85" s="367" t="s">
        <v>983</v>
      </c>
      <c r="D85" s="371" t="s">
        <v>19</v>
      </c>
      <c r="E85" s="174"/>
      <c r="F85" s="179" t="str">
        <f t="shared" si="5"/>
        <v/>
      </c>
      <c r="G85" s="198"/>
      <c r="H85" s="190"/>
      <c r="AB85" t="str">
        <f>IF(LEN($E85)=0,"N",_xlfn.IFNA(INDEX('RFP Project Manager'!$D$27:$D$32,MATCH($E85,'RFP Project Manager'!$D$27:$D$32,0)),"Error -- Availability entered in an incorrect format"))</f>
        <v>N</v>
      </c>
    </row>
    <row r="86" spans="2:28" ht="19.5" thickBot="1" x14ac:dyDescent="0.3">
      <c r="B86" s="24"/>
      <c r="C86" s="28" t="s">
        <v>150</v>
      </c>
      <c r="D86" s="29"/>
      <c r="E86" s="193"/>
      <c r="F86" s="193"/>
      <c r="G86" s="193"/>
      <c r="H86" s="194"/>
      <c r="AB86" t="str">
        <f>IF(LEN($E86)=0,"N",_xlfn.IFNA(INDEX('RFP Project Manager'!$D$27:$D$32,MATCH($E86,'RFP Project Manager'!$D$27:$D$32,0)),"Error -- Availability entered in an incorrect format"))</f>
        <v>N</v>
      </c>
    </row>
    <row r="87" spans="2:28" ht="49.5" x14ac:dyDescent="0.3">
      <c r="B87" s="24">
        <f t="shared" si="4"/>
        <v>70</v>
      </c>
      <c r="C87" s="360" t="s">
        <v>151</v>
      </c>
      <c r="D87" s="369" t="s">
        <v>19</v>
      </c>
      <c r="E87" s="170"/>
      <c r="F87" s="171" t="str">
        <f t="shared" ref="F87:F94" si="6">IF($C$4="Primary Vendor Module Name Here","",$C$4)</f>
        <v/>
      </c>
      <c r="G87" s="199"/>
      <c r="H87" s="186"/>
      <c r="AB87" t="str">
        <f>IF(LEN($E87)=0,"N",_xlfn.IFNA(INDEX('RFP Project Manager'!$D$27:$D$32,MATCH($E87,'RFP Project Manager'!$D$27:$D$32,0)),"Error -- Availability entered in an incorrect format"))</f>
        <v>N</v>
      </c>
    </row>
    <row r="88" spans="2:28" ht="99" x14ac:dyDescent="0.3">
      <c r="B88" s="24">
        <f t="shared" si="4"/>
        <v>71</v>
      </c>
      <c r="C88" s="362" t="s">
        <v>985</v>
      </c>
      <c r="D88" s="370" t="s">
        <v>22</v>
      </c>
      <c r="E88" s="174"/>
      <c r="F88" s="175" t="str">
        <f t="shared" si="6"/>
        <v/>
      </c>
      <c r="G88" s="197"/>
      <c r="H88" s="188"/>
      <c r="AB88" t="str">
        <f>IF(LEN($E88)=0,"N",_xlfn.IFNA(INDEX('RFP Project Manager'!$D$27:$D$32,MATCH($E88,'RFP Project Manager'!$D$27:$D$32,0)),"Error -- Availability entered in an incorrect format"))</f>
        <v>N</v>
      </c>
    </row>
    <row r="89" spans="2:28" ht="99" x14ac:dyDescent="0.3">
      <c r="B89" s="24">
        <f t="shared" si="4"/>
        <v>72</v>
      </c>
      <c r="C89" s="362" t="s">
        <v>984</v>
      </c>
      <c r="D89" s="370" t="s">
        <v>22</v>
      </c>
      <c r="E89" s="174"/>
      <c r="F89" s="175" t="str">
        <f t="shared" si="6"/>
        <v/>
      </c>
      <c r="G89" s="197"/>
      <c r="H89" s="188"/>
      <c r="AB89" t="str">
        <f>IF(LEN($E89)=0,"N",_xlfn.IFNA(INDEX('RFP Project Manager'!$D$27:$D$32,MATCH($E89,'RFP Project Manager'!$D$27:$D$32,0)),"Error -- Availability entered in an incorrect format"))</f>
        <v>N</v>
      </c>
    </row>
    <row r="90" spans="2:28" ht="49.5" x14ac:dyDescent="0.3">
      <c r="B90" s="24">
        <f t="shared" si="4"/>
        <v>73</v>
      </c>
      <c r="C90" s="362" t="s">
        <v>986</v>
      </c>
      <c r="D90" s="370" t="s">
        <v>19</v>
      </c>
      <c r="E90" s="174"/>
      <c r="F90" s="175" t="str">
        <f t="shared" si="6"/>
        <v/>
      </c>
      <c r="G90" s="197"/>
      <c r="H90" s="188"/>
      <c r="AB90" t="str">
        <f>IF(LEN($E90)=0,"N",_xlfn.IFNA(INDEX('RFP Project Manager'!$D$27:$D$32,MATCH($E90,'RFP Project Manager'!$D$27:$D$32,0)),"Error -- Availability entered in an incorrect format"))</f>
        <v>N</v>
      </c>
    </row>
    <row r="91" spans="2:28" ht="33" x14ac:dyDescent="0.3">
      <c r="B91" s="24">
        <f t="shared" si="4"/>
        <v>74</v>
      </c>
      <c r="C91" s="362" t="s">
        <v>987</v>
      </c>
      <c r="D91" s="370" t="s">
        <v>19</v>
      </c>
      <c r="E91" s="174"/>
      <c r="F91" s="175" t="str">
        <f t="shared" si="6"/>
        <v/>
      </c>
      <c r="G91" s="197"/>
      <c r="H91" s="188"/>
      <c r="AB91" t="str">
        <f>IF(LEN($E91)=0,"N",_xlfn.IFNA(INDEX('RFP Project Manager'!$D$27:$D$32,MATCH($E91,'RFP Project Manager'!$D$27:$D$32,0)),"Error -- Availability entered in an incorrect format"))</f>
        <v>N</v>
      </c>
    </row>
    <row r="92" spans="2:28" ht="33" x14ac:dyDescent="0.3">
      <c r="B92" s="24">
        <f t="shared" si="4"/>
        <v>75</v>
      </c>
      <c r="C92" s="362" t="s">
        <v>152</v>
      </c>
      <c r="D92" s="370" t="s">
        <v>22</v>
      </c>
      <c r="E92" s="174"/>
      <c r="F92" s="175" t="str">
        <f t="shared" si="6"/>
        <v/>
      </c>
      <c r="G92" s="197"/>
      <c r="H92" s="188"/>
      <c r="AB92" t="str">
        <f>IF(LEN($E92)=0,"N",_xlfn.IFNA(INDEX('RFP Project Manager'!$D$27:$D$32,MATCH($E92,'RFP Project Manager'!$D$27:$D$32,0)),"Error -- Availability entered in an incorrect format"))</f>
        <v>N</v>
      </c>
    </row>
    <row r="93" spans="2:28" ht="16.5" x14ac:dyDescent="0.3">
      <c r="B93" s="24">
        <f t="shared" si="4"/>
        <v>76</v>
      </c>
      <c r="C93" s="362" t="s">
        <v>153</v>
      </c>
      <c r="D93" s="370" t="s">
        <v>19</v>
      </c>
      <c r="E93" s="174"/>
      <c r="F93" s="175" t="str">
        <f t="shared" si="6"/>
        <v/>
      </c>
      <c r="G93" s="197"/>
      <c r="H93" s="188"/>
      <c r="AB93" t="str">
        <f>IF(LEN($E93)=0,"N",_xlfn.IFNA(INDEX('RFP Project Manager'!$D$27:$D$32,MATCH($E93,'RFP Project Manager'!$D$27:$D$32,0)),"Error -- Availability entered in an incorrect format"))</f>
        <v>N</v>
      </c>
    </row>
    <row r="94" spans="2:28" ht="33.75" thickBot="1" x14ac:dyDescent="0.35">
      <c r="B94" s="24">
        <f t="shared" si="4"/>
        <v>77</v>
      </c>
      <c r="C94" s="367" t="s">
        <v>154</v>
      </c>
      <c r="D94" s="371" t="s">
        <v>19</v>
      </c>
      <c r="E94" s="174"/>
      <c r="F94" s="179" t="str">
        <f t="shared" si="6"/>
        <v/>
      </c>
      <c r="G94" s="198"/>
      <c r="H94" s="190"/>
      <c r="AB94" t="str">
        <f>IF(LEN($E94)=0,"N",_xlfn.IFNA(INDEX('RFP Project Manager'!$D$27:$D$32,MATCH($E94,'RFP Project Manager'!$D$27:$D$32,0)),"Error -- Availability entered in an incorrect format"))</f>
        <v>N</v>
      </c>
    </row>
    <row r="95" spans="2:28" ht="19.5" thickBot="1" x14ac:dyDescent="0.3">
      <c r="B95" s="24"/>
      <c r="C95" s="28" t="s">
        <v>155</v>
      </c>
      <c r="D95" s="29"/>
      <c r="E95" s="193"/>
      <c r="F95" s="193"/>
      <c r="G95" s="193"/>
      <c r="H95" s="194"/>
      <c r="AB95" t="str">
        <f>IF(LEN($E95)=0,"N",_xlfn.IFNA(INDEX('RFP Project Manager'!$D$27:$D$32,MATCH($E95,'RFP Project Manager'!$D$27:$D$32,0)),"Error -- Availability entered in an incorrect format"))</f>
        <v>N</v>
      </c>
    </row>
    <row r="96" spans="2:28" ht="33" x14ac:dyDescent="0.3">
      <c r="B96" s="24">
        <f t="shared" si="4"/>
        <v>78</v>
      </c>
      <c r="C96" s="360" t="s">
        <v>988</v>
      </c>
      <c r="D96" s="369" t="s">
        <v>19</v>
      </c>
      <c r="E96" s="170"/>
      <c r="F96" s="171" t="str">
        <f t="shared" ref="F96:F106" si="7">IF($C$4="Primary Vendor Module Name Here","",$C$4)</f>
        <v/>
      </c>
      <c r="G96" s="199"/>
      <c r="H96" s="186"/>
      <c r="AB96" t="str">
        <f>IF(LEN($E96)=0,"N",_xlfn.IFNA(INDEX('RFP Project Manager'!$D$27:$D$32,MATCH($E96,'RFP Project Manager'!$D$27:$D$32,0)),"Error -- Availability entered in an incorrect format"))</f>
        <v>N</v>
      </c>
    </row>
    <row r="97" spans="2:28" ht="33" x14ac:dyDescent="0.3">
      <c r="B97" s="24">
        <f t="shared" si="4"/>
        <v>79</v>
      </c>
      <c r="C97" s="362" t="s">
        <v>989</v>
      </c>
      <c r="D97" s="370" t="s">
        <v>21</v>
      </c>
      <c r="E97" s="174"/>
      <c r="F97" s="175" t="str">
        <f t="shared" si="7"/>
        <v/>
      </c>
      <c r="G97" s="197"/>
      <c r="H97" s="188"/>
      <c r="AB97" t="str">
        <f>IF(LEN($E97)=0,"N",_xlfn.IFNA(INDEX('RFP Project Manager'!$D$27:$D$32,MATCH($E97,'RFP Project Manager'!$D$27:$D$32,0)),"Error -- Availability entered in an incorrect format"))</f>
        <v>N</v>
      </c>
    </row>
    <row r="98" spans="2:28" ht="33" x14ac:dyDescent="0.3">
      <c r="B98" s="24">
        <f t="shared" si="4"/>
        <v>80</v>
      </c>
      <c r="C98" s="362" t="s">
        <v>156</v>
      </c>
      <c r="D98" s="370" t="s">
        <v>19</v>
      </c>
      <c r="E98" s="174"/>
      <c r="F98" s="175" t="str">
        <f t="shared" si="7"/>
        <v/>
      </c>
      <c r="G98" s="197"/>
      <c r="H98" s="188"/>
      <c r="AB98" t="str">
        <f>IF(LEN($E98)=0,"N",_xlfn.IFNA(INDEX('RFP Project Manager'!$D$27:$D$32,MATCH($E98,'RFP Project Manager'!$D$27:$D$32,0)),"Error -- Availability entered in an incorrect format"))</f>
        <v>N</v>
      </c>
    </row>
    <row r="99" spans="2:28" ht="33" x14ac:dyDescent="0.3">
      <c r="B99" s="24">
        <f t="shared" si="4"/>
        <v>81</v>
      </c>
      <c r="C99" s="362" t="s">
        <v>990</v>
      </c>
      <c r="D99" s="370" t="s">
        <v>19</v>
      </c>
      <c r="E99" s="174"/>
      <c r="F99" s="175" t="str">
        <f t="shared" si="7"/>
        <v/>
      </c>
      <c r="G99" s="197"/>
      <c r="H99" s="188"/>
      <c r="AB99" t="str">
        <f>IF(LEN($E99)=0,"N",_xlfn.IFNA(INDEX('RFP Project Manager'!$D$27:$D$32,MATCH($E99,'RFP Project Manager'!$D$27:$D$32,0)),"Error -- Availability entered in an incorrect format"))</f>
        <v>N</v>
      </c>
    </row>
    <row r="100" spans="2:28" ht="33" x14ac:dyDescent="0.3">
      <c r="B100" s="24">
        <f t="shared" si="4"/>
        <v>82</v>
      </c>
      <c r="C100" s="362" t="s">
        <v>991</v>
      </c>
      <c r="D100" s="370" t="s">
        <v>19</v>
      </c>
      <c r="E100" s="174"/>
      <c r="F100" s="175" t="str">
        <f t="shared" si="7"/>
        <v/>
      </c>
      <c r="G100" s="197"/>
      <c r="H100" s="188"/>
      <c r="AB100" t="str">
        <f>IF(LEN($E100)=0,"N",_xlfn.IFNA(INDEX('RFP Project Manager'!$D$27:$D$32,MATCH($E100,'RFP Project Manager'!$D$27:$D$32,0)),"Error -- Availability entered in an incorrect format"))</f>
        <v>N</v>
      </c>
    </row>
    <row r="101" spans="2:28" ht="16.5" x14ac:dyDescent="0.3">
      <c r="B101" s="24">
        <f t="shared" si="4"/>
        <v>83</v>
      </c>
      <c r="C101" s="362" t="s">
        <v>157</v>
      </c>
      <c r="D101" s="370" t="s">
        <v>19</v>
      </c>
      <c r="E101" s="174"/>
      <c r="F101" s="175" t="str">
        <f t="shared" si="7"/>
        <v/>
      </c>
      <c r="G101" s="197"/>
      <c r="H101" s="188"/>
      <c r="AB101" t="str">
        <f>IF(LEN($E101)=0,"N",_xlfn.IFNA(INDEX('RFP Project Manager'!$D$27:$D$32,MATCH($E101,'RFP Project Manager'!$D$27:$D$32,0)),"Error -- Availability entered in an incorrect format"))</f>
        <v>N</v>
      </c>
    </row>
    <row r="102" spans="2:28" ht="33" x14ac:dyDescent="0.3">
      <c r="B102" s="24">
        <f t="shared" si="4"/>
        <v>84</v>
      </c>
      <c r="C102" s="362" t="s">
        <v>992</v>
      </c>
      <c r="D102" s="370" t="s">
        <v>19</v>
      </c>
      <c r="E102" s="174"/>
      <c r="F102" s="175" t="str">
        <f t="shared" si="7"/>
        <v/>
      </c>
      <c r="G102" s="197"/>
      <c r="H102" s="188"/>
      <c r="AB102" t="str">
        <f>IF(LEN($E102)=0,"N",_xlfn.IFNA(INDEX('RFP Project Manager'!$D$27:$D$32,MATCH($E102,'RFP Project Manager'!$D$27:$D$32,0)),"Error -- Availability entered in an incorrect format"))</f>
        <v>N</v>
      </c>
    </row>
    <row r="103" spans="2:28" ht="49.5" x14ac:dyDescent="0.3">
      <c r="B103" s="24">
        <f t="shared" si="4"/>
        <v>85</v>
      </c>
      <c r="C103" s="362" t="s">
        <v>158</v>
      </c>
      <c r="D103" s="370" t="s">
        <v>19</v>
      </c>
      <c r="E103" s="174"/>
      <c r="F103" s="175" t="str">
        <f t="shared" si="7"/>
        <v/>
      </c>
      <c r="G103" s="197"/>
      <c r="H103" s="188"/>
      <c r="AB103" t="str">
        <f>IF(LEN($E103)=0,"N",_xlfn.IFNA(INDEX('RFP Project Manager'!$D$27:$D$32,MATCH($E103,'RFP Project Manager'!$D$27:$D$32,0)),"Error -- Availability entered in an incorrect format"))</f>
        <v>N</v>
      </c>
    </row>
    <row r="104" spans="2:28" ht="33" x14ac:dyDescent="0.3">
      <c r="B104" s="24">
        <f t="shared" si="4"/>
        <v>86</v>
      </c>
      <c r="C104" s="362" t="s">
        <v>993</v>
      </c>
      <c r="D104" s="370" t="s">
        <v>19</v>
      </c>
      <c r="E104" s="174"/>
      <c r="F104" s="175" t="str">
        <f t="shared" si="7"/>
        <v/>
      </c>
      <c r="G104" s="197"/>
      <c r="H104" s="188"/>
      <c r="AB104" t="str">
        <f>IF(LEN($E104)=0,"N",_xlfn.IFNA(INDEX('RFP Project Manager'!$D$27:$D$32,MATCH($E104,'RFP Project Manager'!$D$27:$D$32,0)),"Error -- Availability entered in an incorrect format"))</f>
        <v>N</v>
      </c>
    </row>
    <row r="105" spans="2:28" ht="49.5" x14ac:dyDescent="0.3">
      <c r="B105" s="24">
        <f t="shared" si="4"/>
        <v>87</v>
      </c>
      <c r="C105" s="362" t="s">
        <v>159</v>
      </c>
      <c r="D105" s="370" t="s">
        <v>19</v>
      </c>
      <c r="E105" s="174"/>
      <c r="F105" s="175" t="str">
        <f t="shared" si="7"/>
        <v/>
      </c>
      <c r="G105" s="197"/>
      <c r="H105" s="188"/>
      <c r="AB105" t="str">
        <f>IF(LEN($E105)=0,"N",_xlfn.IFNA(INDEX('RFP Project Manager'!$D$27:$D$32,MATCH($E105,'RFP Project Manager'!$D$27:$D$32,0)),"Error -- Availability entered in an incorrect format"))</f>
        <v>N</v>
      </c>
    </row>
    <row r="106" spans="2:28" ht="50.25" thickBot="1" x14ac:dyDescent="0.35">
      <c r="B106" s="24">
        <f t="shared" si="4"/>
        <v>88</v>
      </c>
      <c r="C106" s="367" t="s">
        <v>994</v>
      </c>
      <c r="D106" s="371" t="s">
        <v>19</v>
      </c>
      <c r="E106" s="174"/>
      <c r="F106" s="179" t="str">
        <f t="shared" si="7"/>
        <v/>
      </c>
      <c r="G106" s="198"/>
      <c r="H106" s="190"/>
      <c r="AB106" t="str">
        <f>IF(LEN($E106)=0,"N",_xlfn.IFNA(INDEX('RFP Project Manager'!$D$27:$D$32,MATCH($E106,'RFP Project Manager'!$D$27:$D$32,0)),"Error -- Availability entered in an incorrect format"))</f>
        <v>N</v>
      </c>
    </row>
    <row r="107" spans="2:28" ht="19.5" thickBot="1" x14ac:dyDescent="0.3">
      <c r="B107" s="24"/>
      <c r="C107" s="28" t="s">
        <v>160</v>
      </c>
      <c r="D107" s="29"/>
      <c r="E107" s="193"/>
      <c r="F107" s="193"/>
      <c r="G107" s="193"/>
      <c r="H107" s="194"/>
      <c r="AB107" t="str">
        <f>IF(LEN($E107)=0,"N",_xlfn.IFNA(INDEX('RFP Project Manager'!$D$27:$D$32,MATCH($E107,'RFP Project Manager'!$D$27:$D$32,0)),"Error -- Availability entered in an incorrect format"))</f>
        <v>N</v>
      </c>
    </row>
    <row r="108" spans="2:28" ht="99" x14ac:dyDescent="0.3">
      <c r="B108" s="24">
        <f t="shared" si="4"/>
        <v>89</v>
      </c>
      <c r="C108" s="360" t="s">
        <v>995</v>
      </c>
      <c r="D108" s="369" t="s">
        <v>21</v>
      </c>
      <c r="E108" s="170"/>
      <c r="F108" s="171" t="str">
        <f t="shared" ref="F108:F121" si="8">IF($C$4="Primary Vendor Module Name Here","",$C$4)</f>
        <v/>
      </c>
      <c r="G108" s="199"/>
      <c r="H108" s="186"/>
      <c r="AB108" t="str">
        <f>IF(LEN($E108)=0,"N",_xlfn.IFNA(INDEX('RFP Project Manager'!$D$27:$D$32,MATCH($E108,'RFP Project Manager'!$D$27:$D$32,0)),"Error -- Availability entered in an incorrect format"))</f>
        <v>N</v>
      </c>
    </row>
    <row r="109" spans="2:28" ht="16.5" x14ac:dyDescent="0.3">
      <c r="B109" s="24">
        <f t="shared" si="4"/>
        <v>90</v>
      </c>
      <c r="C109" s="362" t="s">
        <v>162</v>
      </c>
      <c r="D109" s="370" t="s">
        <v>19</v>
      </c>
      <c r="E109" s="174"/>
      <c r="F109" s="175" t="str">
        <f t="shared" si="8"/>
        <v/>
      </c>
      <c r="G109" s="197"/>
      <c r="H109" s="188"/>
      <c r="AB109" t="str">
        <f>IF(LEN($E109)=0,"N",_xlfn.IFNA(INDEX('RFP Project Manager'!$D$27:$D$32,MATCH($E109,'RFP Project Manager'!$D$27:$D$32,0)),"Error -- Availability entered in an incorrect format"))</f>
        <v>N</v>
      </c>
    </row>
    <row r="110" spans="2:28" ht="16.5" x14ac:dyDescent="0.3">
      <c r="B110" s="24">
        <f t="shared" si="4"/>
        <v>91</v>
      </c>
      <c r="C110" s="362" t="s">
        <v>163</v>
      </c>
      <c r="D110" s="370" t="s">
        <v>22</v>
      </c>
      <c r="E110" s="174"/>
      <c r="F110" s="175" t="str">
        <f t="shared" si="8"/>
        <v/>
      </c>
      <c r="G110" s="197"/>
      <c r="H110" s="188"/>
      <c r="AB110" t="str">
        <f>IF(LEN($E110)=0,"N",_xlfn.IFNA(INDEX('RFP Project Manager'!$D$27:$D$32,MATCH($E110,'RFP Project Manager'!$D$27:$D$32,0)),"Error -- Availability entered in an incorrect format"))</f>
        <v>N</v>
      </c>
    </row>
    <row r="111" spans="2:28" ht="33" x14ac:dyDescent="0.3">
      <c r="B111" s="24">
        <f t="shared" si="4"/>
        <v>92</v>
      </c>
      <c r="C111" s="362" t="s">
        <v>996</v>
      </c>
      <c r="D111" s="370" t="s">
        <v>21</v>
      </c>
      <c r="E111" s="174"/>
      <c r="F111" s="175" t="str">
        <f t="shared" si="8"/>
        <v/>
      </c>
      <c r="G111" s="197"/>
      <c r="H111" s="188"/>
      <c r="AB111" t="str">
        <f>IF(LEN($E111)=0,"N",_xlfn.IFNA(INDEX('RFP Project Manager'!$D$27:$D$32,MATCH($E111,'RFP Project Manager'!$D$27:$D$32,0)),"Error -- Availability entered in an incorrect format"))</f>
        <v>N</v>
      </c>
    </row>
    <row r="112" spans="2:28" ht="99" x14ac:dyDescent="0.3">
      <c r="B112" s="24">
        <f t="shared" si="4"/>
        <v>93</v>
      </c>
      <c r="C112" s="362" t="s">
        <v>165</v>
      </c>
      <c r="D112" s="370" t="s">
        <v>21</v>
      </c>
      <c r="E112" s="174"/>
      <c r="F112" s="175" t="str">
        <f t="shared" si="8"/>
        <v/>
      </c>
      <c r="G112" s="197"/>
      <c r="H112" s="188"/>
      <c r="AB112" t="str">
        <f>IF(LEN($E112)=0,"N",_xlfn.IFNA(INDEX('RFP Project Manager'!$D$27:$D$32,MATCH($E112,'RFP Project Manager'!$D$27:$D$32,0)),"Error -- Availability entered in an incorrect format"))</f>
        <v>N</v>
      </c>
    </row>
    <row r="113" spans="2:28" ht="49.5" x14ac:dyDescent="0.3">
      <c r="B113" s="24">
        <f t="shared" si="4"/>
        <v>94</v>
      </c>
      <c r="C113" s="362" t="s">
        <v>166</v>
      </c>
      <c r="D113" s="370" t="s">
        <v>21</v>
      </c>
      <c r="E113" s="174"/>
      <c r="F113" s="175" t="str">
        <f t="shared" si="8"/>
        <v/>
      </c>
      <c r="G113" s="197"/>
      <c r="H113" s="188"/>
      <c r="AB113" t="str">
        <f>IF(LEN($E113)=0,"N",_xlfn.IFNA(INDEX('RFP Project Manager'!$D$27:$D$32,MATCH($E113,'RFP Project Manager'!$D$27:$D$32,0)),"Error -- Availability entered in an incorrect format"))</f>
        <v>N</v>
      </c>
    </row>
    <row r="114" spans="2:28" ht="33" x14ac:dyDescent="0.3">
      <c r="B114" s="24">
        <f t="shared" si="4"/>
        <v>95</v>
      </c>
      <c r="C114" s="362" t="s">
        <v>997</v>
      </c>
      <c r="D114" s="370" t="s">
        <v>21</v>
      </c>
      <c r="E114" s="174"/>
      <c r="F114" s="175" t="str">
        <f t="shared" si="8"/>
        <v/>
      </c>
      <c r="G114" s="197"/>
      <c r="H114" s="188"/>
      <c r="AB114" t="str">
        <f>IF(LEN($E114)=0,"N",_xlfn.IFNA(INDEX('RFP Project Manager'!$D$27:$D$32,MATCH($E114,'RFP Project Manager'!$D$27:$D$32,0)),"Error -- Availability entered in an incorrect format"))</f>
        <v>N</v>
      </c>
    </row>
    <row r="115" spans="2:28" ht="66" x14ac:dyDescent="0.3">
      <c r="B115" s="24">
        <f t="shared" si="4"/>
        <v>96</v>
      </c>
      <c r="C115" s="362" t="s">
        <v>998</v>
      </c>
      <c r="D115" s="370" t="s">
        <v>21</v>
      </c>
      <c r="E115" s="174"/>
      <c r="F115" s="175" t="str">
        <f t="shared" si="8"/>
        <v/>
      </c>
      <c r="G115" s="197"/>
      <c r="H115" s="188"/>
      <c r="AB115" t="str">
        <f>IF(LEN($E115)=0,"N",_xlfn.IFNA(INDEX('RFP Project Manager'!$D$27:$D$32,MATCH($E115,'RFP Project Manager'!$D$27:$D$32,0)),"Error -- Availability entered in an incorrect format"))</f>
        <v>N</v>
      </c>
    </row>
    <row r="116" spans="2:28" ht="33" x14ac:dyDescent="0.3">
      <c r="B116" s="24">
        <f t="shared" si="4"/>
        <v>97</v>
      </c>
      <c r="C116" s="362" t="s">
        <v>999</v>
      </c>
      <c r="D116" s="370" t="s">
        <v>21</v>
      </c>
      <c r="E116" s="174"/>
      <c r="F116" s="175" t="str">
        <f t="shared" si="8"/>
        <v/>
      </c>
      <c r="G116" s="197"/>
      <c r="H116" s="188"/>
      <c r="AB116" t="str">
        <f>IF(LEN($E116)=0,"N",_xlfn.IFNA(INDEX('RFP Project Manager'!$D$27:$D$32,MATCH($E116,'RFP Project Manager'!$D$27:$D$32,0)),"Error -- Availability entered in an incorrect format"))</f>
        <v>N</v>
      </c>
    </row>
    <row r="117" spans="2:28" ht="16.5" x14ac:dyDescent="0.3">
      <c r="B117" s="24">
        <f t="shared" si="4"/>
        <v>98</v>
      </c>
      <c r="C117" s="362" t="s">
        <v>1000</v>
      </c>
      <c r="D117" s="370" t="s">
        <v>21</v>
      </c>
      <c r="E117" s="174"/>
      <c r="F117" s="175" t="str">
        <f t="shared" si="8"/>
        <v/>
      </c>
      <c r="G117" s="197"/>
      <c r="H117" s="188"/>
      <c r="AB117" t="str">
        <f>IF(LEN($E117)=0,"N",_xlfn.IFNA(INDEX('RFP Project Manager'!$D$27:$D$32,MATCH($E117,'RFP Project Manager'!$D$27:$D$32,0)),"Error -- Availability entered in an incorrect format"))</f>
        <v>N</v>
      </c>
    </row>
    <row r="118" spans="2:28" ht="33" x14ac:dyDescent="0.3">
      <c r="B118" s="24">
        <f t="shared" si="4"/>
        <v>99</v>
      </c>
      <c r="C118" s="362" t="s">
        <v>1001</v>
      </c>
      <c r="D118" s="370" t="s">
        <v>21</v>
      </c>
      <c r="E118" s="174"/>
      <c r="F118" s="175" t="str">
        <f t="shared" si="8"/>
        <v/>
      </c>
      <c r="G118" s="197"/>
      <c r="H118" s="188"/>
      <c r="AB118" t="str">
        <f>IF(LEN($E118)=0,"N",_xlfn.IFNA(INDEX('RFP Project Manager'!$D$27:$D$32,MATCH($E118,'RFP Project Manager'!$D$27:$D$32,0)),"Error -- Availability entered in an incorrect format"))</f>
        <v>N</v>
      </c>
    </row>
    <row r="119" spans="2:28" ht="99" x14ac:dyDescent="0.3">
      <c r="B119" s="24">
        <f t="shared" si="4"/>
        <v>100</v>
      </c>
      <c r="C119" s="362" t="s">
        <v>169</v>
      </c>
      <c r="D119" s="370" t="s">
        <v>21</v>
      </c>
      <c r="E119" s="174"/>
      <c r="F119" s="175" t="str">
        <f t="shared" si="8"/>
        <v/>
      </c>
      <c r="G119" s="197"/>
      <c r="H119" s="188"/>
      <c r="AB119" t="str">
        <f>IF(LEN($E119)=0,"N",_xlfn.IFNA(INDEX('RFP Project Manager'!$D$27:$D$32,MATCH($E119,'RFP Project Manager'!$D$27:$D$32,0)),"Error -- Availability entered in an incorrect format"))</f>
        <v>N</v>
      </c>
    </row>
    <row r="120" spans="2:28" ht="66" x14ac:dyDescent="0.3">
      <c r="B120" s="24">
        <f t="shared" si="4"/>
        <v>101</v>
      </c>
      <c r="C120" s="362" t="s">
        <v>1002</v>
      </c>
      <c r="D120" s="370" t="s">
        <v>21</v>
      </c>
      <c r="E120" s="174"/>
      <c r="F120" s="175" t="str">
        <f t="shared" si="8"/>
        <v/>
      </c>
      <c r="G120" s="197"/>
      <c r="H120" s="188"/>
      <c r="AB120" t="str">
        <f>IF(LEN($E120)=0,"N",_xlfn.IFNA(INDEX('RFP Project Manager'!$D$27:$D$32,MATCH($E120,'RFP Project Manager'!$D$27:$D$32,0)),"Error -- Availability entered in an incorrect format"))</f>
        <v>N</v>
      </c>
    </row>
    <row r="121" spans="2:28" ht="66.75" thickBot="1" x14ac:dyDescent="0.35">
      <c r="B121" s="24">
        <f t="shared" si="4"/>
        <v>102</v>
      </c>
      <c r="C121" s="367" t="s">
        <v>1003</v>
      </c>
      <c r="D121" s="371" t="s">
        <v>21</v>
      </c>
      <c r="E121" s="174"/>
      <c r="F121" s="179" t="str">
        <f t="shared" si="8"/>
        <v/>
      </c>
      <c r="G121" s="198"/>
      <c r="H121" s="190"/>
      <c r="AB121" t="str">
        <f>IF(LEN($E121)=0,"N",_xlfn.IFNA(INDEX('RFP Project Manager'!$D$27:$D$32,MATCH($E121,'RFP Project Manager'!$D$27:$D$32,0)),"Error -- Availability entered in an incorrect format"))</f>
        <v>N</v>
      </c>
    </row>
    <row r="122" spans="2:28" ht="19.5" thickBot="1" x14ac:dyDescent="0.3">
      <c r="B122" s="24"/>
      <c r="C122" s="28" t="s">
        <v>171</v>
      </c>
      <c r="D122" s="29"/>
      <c r="E122" s="193"/>
      <c r="F122" s="193"/>
      <c r="G122" s="193"/>
      <c r="H122" s="194"/>
      <c r="AB122" t="str">
        <f>IF(LEN($E122)=0,"N",_xlfn.IFNA(INDEX('RFP Project Manager'!$D$27:$D$32,MATCH($E122,'RFP Project Manager'!$D$27:$D$32,0)),"Error -- Availability entered in an incorrect format"))</f>
        <v>N</v>
      </c>
    </row>
    <row r="123" spans="2:28" ht="33" x14ac:dyDescent="0.3">
      <c r="B123" s="24">
        <f t="shared" si="4"/>
        <v>103</v>
      </c>
      <c r="C123" s="360" t="s">
        <v>1004</v>
      </c>
      <c r="D123" s="369" t="s">
        <v>19</v>
      </c>
      <c r="E123" s="170"/>
      <c r="F123" s="171" t="str">
        <f>IF($C$4="Primary Vendor Module Name Here","",$C$4)</f>
        <v/>
      </c>
      <c r="G123" s="199"/>
      <c r="H123" s="186"/>
      <c r="AB123" t="str">
        <f>IF(LEN($E123)=0,"N",_xlfn.IFNA(INDEX('RFP Project Manager'!$D$27:$D$32,MATCH($E123,'RFP Project Manager'!$D$27:$D$32,0)),"Error -- Availability entered in an incorrect format"))</f>
        <v>N</v>
      </c>
    </row>
    <row r="124" spans="2:28" ht="33" x14ac:dyDescent="0.3">
      <c r="B124" s="24">
        <f t="shared" si="4"/>
        <v>104</v>
      </c>
      <c r="C124" s="362" t="s">
        <v>172</v>
      </c>
      <c r="D124" s="370" t="s">
        <v>19</v>
      </c>
      <c r="E124" s="174"/>
      <c r="F124" s="175" t="str">
        <f>IF($C$4="Primary Vendor Module Name Here","",$C$4)</f>
        <v/>
      </c>
      <c r="G124" s="197"/>
      <c r="H124" s="188"/>
      <c r="AB124" t="str">
        <f>IF(LEN($E124)=0,"N",_xlfn.IFNA(INDEX('RFP Project Manager'!$D$27:$D$32,MATCH($E124,'RFP Project Manager'!$D$27:$D$32,0)),"Error -- Availability entered in an incorrect format"))</f>
        <v>N</v>
      </c>
    </row>
    <row r="125" spans="2:28" ht="33.75" thickBot="1" x14ac:dyDescent="0.35">
      <c r="B125" s="24">
        <f t="shared" si="4"/>
        <v>105</v>
      </c>
      <c r="C125" s="362" t="s">
        <v>1005</v>
      </c>
      <c r="D125" s="370" t="s">
        <v>19</v>
      </c>
      <c r="E125" s="174"/>
      <c r="F125" s="175" t="str">
        <f>IF($C$4="Primary Vendor Module Name Here","",$C$4)</f>
        <v/>
      </c>
      <c r="G125" s="197"/>
      <c r="H125" s="188"/>
      <c r="AB125" t="str">
        <f>IF(LEN($E125)=0,"N",_xlfn.IFNA(INDEX('RFP Project Manager'!$D$27:$D$32,MATCH($E125,'RFP Project Manager'!$D$27:$D$32,0)),"Error -- Availability entered in an incorrect format"))</f>
        <v>N</v>
      </c>
    </row>
    <row r="126" spans="2:28" ht="19.5" thickBot="1" x14ac:dyDescent="0.3">
      <c r="B126" s="24"/>
      <c r="C126" s="28" t="s">
        <v>173</v>
      </c>
      <c r="D126" s="29"/>
      <c r="E126" s="193"/>
      <c r="F126" s="193"/>
      <c r="G126" s="193"/>
      <c r="H126" s="194"/>
      <c r="AB126" t="str">
        <f>IF(LEN($E126)=0,"N",_xlfn.IFNA(INDEX('RFP Project Manager'!$D$27:$D$32,MATCH($E126,'RFP Project Manager'!$D$27:$D$32,0)),"Error -- Availability entered in an incorrect format"))</f>
        <v>N</v>
      </c>
    </row>
    <row r="127" spans="2:28" ht="66" x14ac:dyDescent="0.3">
      <c r="B127" s="24">
        <f t="shared" si="4"/>
        <v>106</v>
      </c>
      <c r="C127" s="360" t="s">
        <v>1006</v>
      </c>
      <c r="D127" s="369" t="s">
        <v>19</v>
      </c>
      <c r="E127" s="170"/>
      <c r="F127" s="171" t="str">
        <f t="shared" ref="F127:F158" si="9">IF($C$4="Primary Vendor Module Name Here","",$C$4)</f>
        <v/>
      </c>
      <c r="G127" s="199"/>
      <c r="H127" s="186"/>
      <c r="AB127" t="str">
        <f>IF(LEN($E127)=0,"N",_xlfn.IFNA(INDEX('RFP Project Manager'!$D$27:$D$32,MATCH($E127,'RFP Project Manager'!$D$27:$D$32,0)),"Error -- Availability entered in an incorrect format"))</f>
        <v>N</v>
      </c>
    </row>
    <row r="128" spans="2:28" ht="16.5" x14ac:dyDescent="0.3">
      <c r="B128" s="24">
        <f t="shared" si="4"/>
        <v>107</v>
      </c>
      <c r="C128" s="362" t="s">
        <v>1007</v>
      </c>
      <c r="D128" s="370" t="s">
        <v>20</v>
      </c>
      <c r="E128" s="174"/>
      <c r="F128" s="205" t="str">
        <f t="shared" si="9"/>
        <v/>
      </c>
      <c r="G128" s="197"/>
      <c r="H128" s="188"/>
      <c r="AB128" t="str">
        <f>IF(LEN($E128)=0,"N",_xlfn.IFNA(INDEX('RFP Project Manager'!$D$27:$D$32,MATCH($E128,'RFP Project Manager'!$D$27:$D$32,0)),"Error -- Availability entered in an incorrect format"))</f>
        <v>N</v>
      </c>
    </row>
    <row r="129" spans="2:28" ht="33" x14ac:dyDescent="0.3">
      <c r="B129" s="24">
        <f t="shared" si="4"/>
        <v>108</v>
      </c>
      <c r="C129" s="390" t="s">
        <v>174</v>
      </c>
      <c r="D129" s="370" t="s">
        <v>19</v>
      </c>
      <c r="E129" s="174"/>
      <c r="F129" s="205" t="str">
        <f t="shared" si="9"/>
        <v/>
      </c>
      <c r="G129" s="197"/>
      <c r="H129" s="188"/>
      <c r="AB129" t="str">
        <f>IF(LEN($E129)=0,"N",_xlfn.IFNA(INDEX('RFP Project Manager'!$D$27:$D$32,MATCH($E129,'RFP Project Manager'!$D$27:$D$32,0)),"Error -- Availability entered in an incorrect format"))</f>
        <v>N</v>
      </c>
    </row>
    <row r="130" spans="2:28" ht="33" x14ac:dyDescent="0.3">
      <c r="B130" s="24">
        <f t="shared" si="4"/>
        <v>109</v>
      </c>
      <c r="C130" s="390" t="s">
        <v>175</v>
      </c>
      <c r="D130" s="370" t="s">
        <v>19</v>
      </c>
      <c r="E130" s="174"/>
      <c r="F130" s="205" t="str">
        <f t="shared" si="9"/>
        <v/>
      </c>
      <c r="G130" s="197"/>
      <c r="H130" s="188"/>
      <c r="AB130" t="str">
        <f>IF(LEN($E130)=0,"N",_xlfn.IFNA(INDEX('RFP Project Manager'!$D$27:$D$32,MATCH($E130,'RFP Project Manager'!$D$27:$D$32,0)),"Error -- Availability entered in an incorrect format"))</f>
        <v>N</v>
      </c>
    </row>
    <row r="131" spans="2:28" ht="16.5" x14ac:dyDescent="0.3">
      <c r="B131" s="24">
        <f t="shared" si="4"/>
        <v>110</v>
      </c>
      <c r="C131" s="390" t="s">
        <v>176</v>
      </c>
      <c r="D131" s="370" t="s">
        <v>19</v>
      </c>
      <c r="E131" s="174"/>
      <c r="F131" s="205" t="str">
        <f t="shared" si="9"/>
        <v/>
      </c>
      <c r="G131" s="197"/>
      <c r="H131" s="188"/>
      <c r="AB131" t="str">
        <f>IF(LEN($E131)=0,"N",_xlfn.IFNA(INDEX('RFP Project Manager'!$D$27:$D$32,MATCH($E131,'RFP Project Manager'!$D$27:$D$32,0)),"Error -- Availability entered in an incorrect format"))</f>
        <v>N</v>
      </c>
    </row>
    <row r="132" spans="2:28" ht="16.5" x14ac:dyDescent="0.3">
      <c r="B132" s="24">
        <f t="shared" si="4"/>
        <v>111</v>
      </c>
      <c r="C132" s="390" t="s">
        <v>177</v>
      </c>
      <c r="D132" s="370" t="s">
        <v>19</v>
      </c>
      <c r="E132" s="174"/>
      <c r="F132" s="205" t="str">
        <f t="shared" si="9"/>
        <v/>
      </c>
      <c r="G132" s="197"/>
      <c r="H132" s="188"/>
      <c r="AB132" t="str">
        <f>IF(LEN($E132)=0,"N",_xlfn.IFNA(INDEX('RFP Project Manager'!$D$27:$D$32,MATCH($E132,'RFP Project Manager'!$D$27:$D$32,0)),"Error -- Availability entered in an incorrect format"))</f>
        <v>N</v>
      </c>
    </row>
    <row r="133" spans="2:28" ht="16.5" x14ac:dyDescent="0.3">
      <c r="B133" s="24">
        <f t="shared" si="4"/>
        <v>112</v>
      </c>
      <c r="C133" s="390" t="s">
        <v>178</v>
      </c>
      <c r="D133" s="370" t="s">
        <v>19</v>
      </c>
      <c r="E133" s="174"/>
      <c r="F133" s="205" t="str">
        <f t="shared" si="9"/>
        <v/>
      </c>
      <c r="G133" s="197"/>
      <c r="H133" s="188"/>
      <c r="AB133" t="str">
        <f>IF(LEN($E133)=0,"N",_xlfn.IFNA(INDEX('RFP Project Manager'!$D$27:$D$32,MATCH($E133,'RFP Project Manager'!$D$27:$D$32,0)),"Error -- Availability entered in an incorrect format"))</f>
        <v>N</v>
      </c>
    </row>
    <row r="134" spans="2:28" ht="16.5" x14ac:dyDescent="0.3">
      <c r="B134" s="24">
        <f t="shared" si="4"/>
        <v>113</v>
      </c>
      <c r="C134" s="390" t="s">
        <v>179</v>
      </c>
      <c r="D134" s="370" t="s">
        <v>19</v>
      </c>
      <c r="E134" s="174"/>
      <c r="F134" s="205" t="str">
        <f t="shared" si="9"/>
        <v/>
      </c>
      <c r="G134" s="197"/>
      <c r="H134" s="188"/>
      <c r="AB134" t="str">
        <f>IF(LEN($E134)=0,"N",_xlfn.IFNA(INDEX('RFP Project Manager'!$D$27:$D$32,MATCH($E134,'RFP Project Manager'!$D$27:$D$32,0)),"Error -- Availability entered in an incorrect format"))</f>
        <v>N</v>
      </c>
    </row>
    <row r="135" spans="2:28" ht="16.5" x14ac:dyDescent="0.3">
      <c r="B135" s="24">
        <f t="shared" ref="B135:B158" si="10">IF(B134&lt;&gt;0,B134+1,B133+1)</f>
        <v>114</v>
      </c>
      <c r="C135" s="390" t="s">
        <v>180</v>
      </c>
      <c r="D135" s="370" t="s">
        <v>19</v>
      </c>
      <c r="E135" s="174"/>
      <c r="F135" s="205" t="str">
        <f t="shared" si="9"/>
        <v/>
      </c>
      <c r="G135" s="197"/>
      <c r="H135" s="188"/>
      <c r="AB135" t="str">
        <f>IF(LEN($E135)=0,"N",_xlfn.IFNA(INDEX('RFP Project Manager'!$D$27:$D$32,MATCH($E135,'RFP Project Manager'!$D$27:$D$32,0)),"Error -- Availability entered in an incorrect format"))</f>
        <v>N</v>
      </c>
    </row>
    <row r="136" spans="2:28" ht="16.5" x14ac:dyDescent="0.3">
      <c r="B136" s="24">
        <f t="shared" si="10"/>
        <v>115</v>
      </c>
      <c r="C136" s="390" t="s">
        <v>181</v>
      </c>
      <c r="D136" s="370" t="s">
        <v>19</v>
      </c>
      <c r="E136" s="174"/>
      <c r="F136" s="205" t="str">
        <f t="shared" si="9"/>
        <v/>
      </c>
      <c r="G136" s="197"/>
      <c r="H136" s="188"/>
      <c r="AB136" t="str">
        <f>IF(LEN($E136)=0,"N",_xlfn.IFNA(INDEX('RFP Project Manager'!$D$27:$D$32,MATCH($E136,'RFP Project Manager'!$D$27:$D$32,0)),"Error -- Availability entered in an incorrect format"))</f>
        <v>N</v>
      </c>
    </row>
    <row r="137" spans="2:28" ht="16.5" x14ac:dyDescent="0.3">
      <c r="B137" s="24">
        <f t="shared" si="10"/>
        <v>116</v>
      </c>
      <c r="C137" s="390" t="s">
        <v>182</v>
      </c>
      <c r="D137" s="370" t="s">
        <v>19</v>
      </c>
      <c r="E137" s="174"/>
      <c r="F137" s="205" t="str">
        <f t="shared" si="9"/>
        <v/>
      </c>
      <c r="G137" s="197"/>
      <c r="H137" s="188"/>
      <c r="AB137" t="str">
        <f>IF(LEN($E137)=0,"N",_xlfn.IFNA(INDEX('RFP Project Manager'!$D$27:$D$32,MATCH($E137,'RFP Project Manager'!$D$27:$D$32,0)),"Error -- Availability entered in an incorrect format"))</f>
        <v>N</v>
      </c>
    </row>
    <row r="138" spans="2:28" ht="16.5" x14ac:dyDescent="0.3">
      <c r="B138" s="24">
        <f t="shared" si="10"/>
        <v>117</v>
      </c>
      <c r="C138" s="390" t="s">
        <v>183</v>
      </c>
      <c r="D138" s="370" t="s">
        <v>19</v>
      </c>
      <c r="E138" s="174"/>
      <c r="F138" s="205" t="str">
        <f t="shared" si="9"/>
        <v/>
      </c>
      <c r="G138" s="197"/>
      <c r="H138" s="188"/>
      <c r="AB138" t="str">
        <f>IF(LEN($E138)=0,"N",_xlfn.IFNA(INDEX('RFP Project Manager'!$D$27:$D$32,MATCH($E138,'RFP Project Manager'!$D$27:$D$32,0)),"Error -- Availability entered in an incorrect format"))</f>
        <v>N</v>
      </c>
    </row>
    <row r="139" spans="2:28" ht="33" x14ac:dyDescent="0.3">
      <c r="B139" s="24">
        <f t="shared" si="10"/>
        <v>118</v>
      </c>
      <c r="C139" s="390" t="s">
        <v>184</v>
      </c>
      <c r="D139" s="370" t="s">
        <v>19</v>
      </c>
      <c r="E139" s="174"/>
      <c r="F139" s="205" t="str">
        <f t="shared" si="9"/>
        <v/>
      </c>
      <c r="G139" s="197"/>
      <c r="H139" s="188"/>
      <c r="AB139" t="str">
        <f>IF(LEN($E139)=0,"N",_xlfn.IFNA(INDEX('RFP Project Manager'!$D$27:$D$32,MATCH($E139,'RFP Project Manager'!$D$27:$D$32,0)),"Error -- Availability entered in an incorrect format"))</f>
        <v>N</v>
      </c>
    </row>
    <row r="140" spans="2:28" ht="33" x14ac:dyDescent="0.3">
      <c r="B140" s="24">
        <f t="shared" si="10"/>
        <v>119</v>
      </c>
      <c r="C140" s="390" t="s">
        <v>185</v>
      </c>
      <c r="D140" s="370" t="s">
        <v>21</v>
      </c>
      <c r="E140" s="174"/>
      <c r="F140" s="205" t="str">
        <f t="shared" si="9"/>
        <v/>
      </c>
      <c r="G140" s="197"/>
      <c r="H140" s="188"/>
      <c r="AB140" t="str">
        <f>IF(LEN($E140)=0,"N",_xlfn.IFNA(INDEX('RFP Project Manager'!$D$27:$D$32,MATCH($E140,'RFP Project Manager'!$D$27:$D$32,0)),"Error -- Availability entered in an incorrect format"))</f>
        <v>N</v>
      </c>
    </row>
    <row r="141" spans="2:28" ht="33" x14ac:dyDescent="0.3">
      <c r="B141" s="24">
        <f t="shared" si="10"/>
        <v>120</v>
      </c>
      <c r="C141" s="390" t="s">
        <v>186</v>
      </c>
      <c r="D141" s="370" t="s">
        <v>19</v>
      </c>
      <c r="E141" s="174"/>
      <c r="F141" s="205" t="str">
        <f t="shared" si="9"/>
        <v/>
      </c>
      <c r="G141" s="197"/>
      <c r="H141" s="188"/>
      <c r="AB141" t="str">
        <f>IF(LEN($E141)=0,"N",_xlfn.IFNA(INDEX('RFP Project Manager'!$D$27:$D$32,MATCH($E141,'RFP Project Manager'!$D$27:$D$32,0)),"Error -- Availability entered in an incorrect format"))</f>
        <v>N</v>
      </c>
    </row>
    <row r="142" spans="2:28" ht="33" x14ac:dyDescent="0.3">
      <c r="B142" s="24">
        <f t="shared" si="10"/>
        <v>121</v>
      </c>
      <c r="C142" s="390" t="s">
        <v>187</v>
      </c>
      <c r="D142" s="370" t="s">
        <v>19</v>
      </c>
      <c r="E142" s="174"/>
      <c r="F142" s="205" t="str">
        <f t="shared" si="9"/>
        <v/>
      </c>
      <c r="G142" s="197"/>
      <c r="H142" s="188"/>
      <c r="AB142" t="str">
        <f>IF(LEN($E142)=0,"N",_xlfn.IFNA(INDEX('RFP Project Manager'!$D$27:$D$32,MATCH($E142,'RFP Project Manager'!$D$27:$D$32,0)),"Error -- Availability entered in an incorrect format"))</f>
        <v>N</v>
      </c>
    </row>
    <row r="143" spans="2:28" ht="16.5" x14ac:dyDescent="0.3">
      <c r="B143" s="24">
        <f t="shared" si="10"/>
        <v>122</v>
      </c>
      <c r="C143" s="390" t="s">
        <v>188</v>
      </c>
      <c r="D143" s="370" t="s">
        <v>22</v>
      </c>
      <c r="E143" s="174"/>
      <c r="F143" s="205" t="str">
        <f t="shared" si="9"/>
        <v/>
      </c>
      <c r="G143" s="197"/>
      <c r="H143" s="188"/>
      <c r="AB143" t="str">
        <f>IF(LEN($E143)=0,"N",_xlfn.IFNA(INDEX('RFP Project Manager'!$D$27:$D$32,MATCH($E143,'RFP Project Manager'!$D$27:$D$32,0)),"Error -- Availability entered in an incorrect format"))</f>
        <v>N</v>
      </c>
    </row>
    <row r="144" spans="2:28" ht="16.5" x14ac:dyDescent="0.3">
      <c r="B144" s="24">
        <f t="shared" si="10"/>
        <v>123</v>
      </c>
      <c r="C144" s="390" t="s">
        <v>189</v>
      </c>
      <c r="D144" s="370" t="s">
        <v>22</v>
      </c>
      <c r="E144" s="174"/>
      <c r="F144" s="205" t="str">
        <f t="shared" si="9"/>
        <v/>
      </c>
      <c r="G144" s="197"/>
      <c r="H144" s="188"/>
      <c r="AB144" t="str">
        <f>IF(LEN($E144)=0,"N",_xlfn.IFNA(INDEX('RFP Project Manager'!$D$27:$D$32,MATCH($E144,'RFP Project Manager'!$D$27:$D$32,0)),"Error -- Availability entered in an incorrect format"))</f>
        <v>N</v>
      </c>
    </row>
    <row r="145" spans="2:28" ht="33" x14ac:dyDescent="0.3">
      <c r="B145" s="24">
        <f t="shared" si="10"/>
        <v>124</v>
      </c>
      <c r="C145" s="390" t="s">
        <v>190</v>
      </c>
      <c r="D145" s="370" t="s">
        <v>22</v>
      </c>
      <c r="E145" s="174"/>
      <c r="F145" s="205" t="str">
        <f t="shared" si="9"/>
        <v/>
      </c>
      <c r="G145" s="197"/>
      <c r="H145" s="188"/>
      <c r="AB145" t="str">
        <f>IF(LEN($E145)=0,"N",_xlfn.IFNA(INDEX('RFP Project Manager'!$D$27:$D$32,MATCH($E145,'RFP Project Manager'!$D$27:$D$32,0)),"Error -- Availability entered in an incorrect format"))</f>
        <v>N</v>
      </c>
    </row>
    <row r="146" spans="2:28" ht="49.5" x14ac:dyDescent="0.3">
      <c r="B146" s="24">
        <f t="shared" si="10"/>
        <v>125</v>
      </c>
      <c r="C146" s="390" t="s">
        <v>191</v>
      </c>
      <c r="D146" s="370" t="s">
        <v>21</v>
      </c>
      <c r="E146" s="174"/>
      <c r="F146" s="205" t="str">
        <f t="shared" si="9"/>
        <v/>
      </c>
      <c r="G146" s="197"/>
      <c r="H146" s="188"/>
      <c r="AB146" t="str">
        <f>IF(LEN($E146)=0,"N",_xlfn.IFNA(INDEX('RFP Project Manager'!$D$27:$D$32,MATCH($E146,'RFP Project Manager'!$D$27:$D$32,0)),"Error -- Availability entered in an incorrect format"))</f>
        <v>N</v>
      </c>
    </row>
    <row r="147" spans="2:28" ht="49.5" x14ac:dyDescent="0.3">
      <c r="B147" s="24">
        <f t="shared" si="10"/>
        <v>126</v>
      </c>
      <c r="C147" s="362" t="s">
        <v>192</v>
      </c>
      <c r="D147" s="370" t="s">
        <v>19</v>
      </c>
      <c r="E147" s="174"/>
      <c r="F147" s="205" t="str">
        <f t="shared" si="9"/>
        <v/>
      </c>
      <c r="G147" s="197"/>
      <c r="H147" s="188"/>
      <c r="AB147" t="str">
        <f>IF(LEN($E147)=0,"N",_xlfn.IFNA(INDEX('RFP Project Manager'!$D$27:$D$32,MATCH($E147,'RFP Project Manager'!$D$27:$D$32,0)),"Error -- Availability entered in an incorrect format"))</f>
        <v>N</v>
      </c>
    </row>
    <row r="148" spans="2:28" ht="33" x14ac:dyDescent="0.3">
      <c r="B148" s="24">
        <f t="shared" si="10"/>
        <v>127</v>
      </c>
      <c r="C148" s="362" t="s">
        <v>193</v>
      </c>
      <c r="D148" s="370" t="s">
        <v>19</v>
      </c>
      <c r="E148" s="174"/>
      <c r="F148" s="205" t="str">
        <f t="shared" si="9"/>
        <v/>
      </c>
      <c r="G148" s="197"/>
      <c r="H148" s="188"/>
      <c r="AB148" t="str">
        <f>IF(LEN($E148)=0,"N",_xlfn.IFNA(INDEX('RFP Project Manager'!$D$27:$D$32,MATCH($E148,'RFP Project Manager'!$D$27:$D$32,0)),"Error -- Availability entered in an incorrect format"))</f>
        <v>N</v>
      </c>
    </row>
    <row r="149" spans="2:28" ht="33" x14ac:dyDescent="0.3">
      <c r="B149" s="24">
        <f t="shared" si="10"/>
        <v>128</v>
      </c>
      <c r="C149" s="362" t="s">
        <v>194</v>
      </c>
      <c r="D149" s="370" t="s">
        <v>21</v>
      </c>
      <c r="E149" s="174"/>
      <c r="F149" s="205" t="str">
        <f t="shared" si="9"/>
        <v/>
      </c>
      <c r="G149" s="197"/>
      <c r="H149" s="188"/>
      <c r="AB149" t="str">
        <f>IF(LEN($E149)=0,"N",_xlfn.IFNA(INDEX('RFP Project Manager'!$D$27:$D$32,MATCH($E149,'RFP Project Manager'!$D$27:$D$32,0)),"Error -- Availability entered in an incorrect format"))</f>
        <v>N</v>
      </c>
    </row>
    <row r="150" spans="2:28" ht="16.5" x14ac:dyDescent="0.3">
      <c r="B150" s="24">
        <f t="shared" si="10"/>
        <v>129</v>
      </c>
      <c r="C150" s="362" t="s">
        <v>195</v>
      </c>
      <c r="D150" s="370" t="s">
        <v>19</v>
      </c>
      <c r="E150" s="174"/>
      <c r="F150" s="205" t="str">
        <f t="shared" si="9"/>
        <v/>
      </c>
      <c r="G150" s="197"/>
      <c r="H150" s="188"/>
      <c r="AB150" t="str">
        <f>IF(LEN($E150)=0,"N",_xlfn.IFNA(INDEX('RFP Project Manager'!$D$27:$D$32,MATCH($E150,'RFP Project Manager'!$D$27:$D$32,0)),"Error -- Availability entered in an incorrect format"))</f>
        <v>N</v>
      </c>
    </row>
    <row r="151" spans="2:28" ht="16.5" x14ac:dyDescent="0.3">
      <c r="B151" s="24">
        <f t="shared" si="10"/>
        <v>130</v>
      </c>
      <c r="C151" s="362" t="s">
        <v>196</v>
      </c>
      <c r="D151" s="370" t="s">
        <v>19</v>
      </c>
      <c r="E151" s="174"/>
      <c r="F151" s="205" t="str">
        <f t="shared" si="9"/>
        <v/>
      </c>
      <c r="G151" s="197"/>
      <c r="H151" s="188"/>
      <c r="AB151" t="str">
        <f>IF(LEN($E151)=0,"N",_xlfn.IFNA(INDEX('RFP Project Manager'!$D$27:$D$32,MATCH($E151,'RFP Project Manager'!$D$27:$D$32,0)),"Error -- Availability entered in an incorrect format"))</f>
        <v>N</v>
      </c>
    </row>
    <row r="152" spans="2:28" ht="33" x14ac:dyDescent="0.3">
      <c r="B152" s="24">
        <f t="shared" si="10"/>
        <v>131</v>
      </c>
      <c r="C152" s="362" t="s">
        <v>197</v>
      </c>
      <c r="D152" s="370" t="s">
        <v>19</v>
      </c>
      <c r="E152" s="174"/>
      <c r="F152" s="205" t="str">
        <f t="shared" si="9"/>
        <v/>
      </c>
      <c r="G152" s="197"/>
      <c r="H152" s="188"/>
      <c r="AB152" t="str">
        <f>IF(LEN($E152)=0,"N",_xlfn.IFNA(INDEX('RFP Project Manager'!$D$27:$D$32,MATCH($E152,'RFP Project Manager'!$D$27:$D$32,0)),"Error -- Availability entered in an incorrect format"))</f>
        <v>N</v>
      </c>
    </row>
    <row r="153" spans="2:28" ht="33" x14ac:dyDescent="0.3">
      <c r="B153" s="24">
        <f t="shared" si="10"/>
        <v>132</v>
      </c>
      <c r="C153" s="362" t="s">
        <v>198</v>
      </c>
      <c r="D153" s="370" t="s">
        <v>19</v>
      </c>
      <c r="E153" s="174"/>
      <c r="F153" s="205" t="str">
        <f t="shared" si="9"/>
        <v/>
      </c>
      <c r="G153" s="197"/>
      <c r="H153" s="188"/>
      <c r="AB153" t="str">
        <f>IF(LEN($E153)=0,"N",_xlfn.IFNA(INDEX('RFP Project Manager'!$D$27:$D$32,MATCH($E153,'RFP Project Manager'!$D$27:$D$32,0)),"Error -- Availability entered in an incorrect format"))</f>
        <v>N</v>
      </c>
    </row>
    <row r="154" spans="2:28" ht="16.5" x14ac:dyDescent="0.3">
      <c r="B154" s="24">
        <f t="shared" si="10"/>
        <v>133</v>
      </c>
      <c r="C154" s="362" t="s">
        <v>199</v>
      </c>
      <c r="D154" s="370" t="s">
        <v>19</v>
      </c>
      <c r="E154" s="174"/>
      <c r="F154" s="205" t="str">
        <f t="shared" si="9"/>
        <v/>
      </c>
      <c r="G154" s="197"/>
      <c r="H154" s="188"/>
      <c r="AB154" t="str">
        <f>IF(LEN($E154)=0,"N",_xlfn.IFNA(INDEX('RFP Project Manager'!$D$27:$D$32,MATCH($E154,'RFP Project Manager'!$D$27:$D$32,0)),"Error -- Availability entered in an incorrect format"))</f>
        <v>N</v>
      </c>
    </row>
    <row r="155" spans="2:28" ht="33" x14ac:dyDescent="0.3">
      <c r="B155" s="24">
        <f t="shared" si="10"/>
        <v>134</v>
      </c>
      <c r="C155" s="362" t="s">
        <v>1008</v>
      </c>
      <c r="D155" s="370" t="s">
        <v>19</v>
      </c>
      <c r="E155" s="174"/>
      <c r="F155" s="205" t="str">
        <f t="shared" si="9"/>
        <v/>
      </c>
      <c r="G155" s="197"/>
      <c r="H155" s="188"/>
      <c r="AB155" t="str">
        <f>IF(LEN($E155)=0,"N",_xlfn.IFNA(INDEX('RFP Project Manager'!$D$27:$D$32,MATCH($E155,'RFP Project Manager'!$D$27:$D$32,0)),"Error -- Availability entered in an incorrect format"))</f>
        <v>N</v>
      </c>
    </row>
    <row r="156" spans="2:28" ht="33" x14ac:dyDescent="0.3">
      <c r="B156" s="24">
        <f t="shared" si="10"/>
        <v>135</v>
      </c>
      <c r="C156" s="362" t="s">
        <v>200</v>
      </c>
      <c r="D156" s="370" t="s">
        <v>19</v>
      </c>
      <c r="E156" s="174"/>
      <c r="F156" s="205" t="str">
        <f t="shared" si="9"/>
        <v/>
      </c>
      <c r="G156" s="197"/>
      <c r="H156" s="188"/>
      <c r="AB156" t="str">
        <f>IF(LEN($E156)=0,"N",_xlfn.IFNA(INDEX('RFP Project Manager'!$D$27:$D$32,MATCH($E156,'RFP Project Manager'!$D$27:$D$32,0)),"Error -- Availability entered in an incorrect format"))</f>
        <v>N</v>
      </c>
    </row>
    <row r="157" spans="2:28" ht="49.5" x14ac:dyDescent="0.3">
      <c r="B157" s="24">
        <f t="shared" si="10"/>
        <v>136</v>
      </c>
      <c r="C157" s="362" t="s">
        <v>201</v>
      </c>
      <c r="D157" s="370" t="s">
        <v>19</v>
      </c>
      <c r="E157" s="174"/>
      <c r="F157" s="205" t="str">
        <f t="shared" si="9"/>
        <v/>
      </c>
      <c r="G157" s="197"/>
      <c r="H157" s="188"/>
      <c r="AB157" t="str">
        <f>IF(LEN($E157)=0,"N",_xlfn.IFNA(INDEX('RFP Project Manager'!$D$27:$D$32,MATCH($E157,'RFP Project Manager'!$D$27:$D$32,0)),"Error -- Availability entered in an incorrect format"))</f>
        <v>N</v>
      </c>
    </row>
    <row r="158" spans="2:28" ht="33.75" thickBot="1" x14ac:dyDescent="0.35">
      <c r="B158" s="24">
        <f t="shared" si="10"/>
        <v>137</v>
      </c>
      <c r="C158" s="367" t="s">
        <v>202</v>
      </c>
      <c r="D158" s="371" t="s">
        <v>19</v>
      </c>
      <c r="E158" s="178"/>
      <c r="F158" s="206" t="str">
        <f t="shared" si="9"/>
        <v/>
      </c>
      <c r="G158" s="198"/>
      <c r="H158" s="190"/>
      <c r="AB158" t="str">
        <f>IF(LEN($E158)=0,"N",_xlfn.IFNA(INDEX('RFP Project Manager'!$D$27:$D$32,MATCH($E158,'RFP Project Manager'!$D$27:$D$32,0)),"Error -- Availability entered in an incorrect format"))</f>
        <v>N</v>
      </c>
    </row>
    <row r="159" spans="2:28" x14ac:dyDescent="0.25">
      <c r="AB159" t="str">
        <f>IF(LEN($E159)=0,"N",_xlfn.IFNA(INDEX('RFP Project Manager'!$D$27:$D$32,MATCH($E159,'RFP Project Manager'!$D$27:$D$32,0)),"Error -- Availability entered in an incorrect format"))</f>
        <v>N</v>
      </c>
    </row>
    <row r="160" spans="2: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UXqDoT0e26UJm8PcVKWmaRAAXKPWGCSdKPNVxyhH7VHS0upiXNKV6qK6cft0axEYyyzm6OyCdwlhGhBj/FuobA==" saltValue="VHj3m/WtkFoaO3GKG7AIMQ==" spinCount="100000" sheet="1" objects="1" scenarios="1" selectLockedCells="1"/>
  <mergeCells count="2">
    <mergeCell ref="C1:H1"/>
    <mergeCell ref="C2:H2"/>
  </mergeCells>
  <dataValidations xWindow="834" yWindow="518" count="17">
    <dataValidation type="list" allowBlank="1" showInputMessage="1" showErrorMessage="1" prompt="Y - Yes_x000a_R - Reporting_x000a_T - Third Party_x000a_F - Future_x000a_N - No" sqref="E20 E22:E23">
      <formula1>Availability</formula1>
    </dataValidation>
    <dataValidation allowBlank="1" showInputMessage="1" showErrorMessage="1" promptTitle="Additional Product Requirement" prompt="Specify product or module required if the functionality is available outside of the base product offering" sqref="F79:F82 F75:F77 F6:F9 F11:F12 F14:F16 F18:F20 F22:F23 F51:F52 F62:F65 F67:F73 F54:F60 F25:F49"/>
    <dataValidation type="list" allowBlank="1" showInputMessage="1" showErrorMessage="1" errorTitle="Entry Error" error="Availability entered in incorrect format_x000a_" prompt="Y - Yes_x000a_R - Reporting_x000a_T - Third Party_x000a_F - Future_x000a_N - No" sqref="E11:E12">
      <formula1>$D$44:$D$49</formula1>
    </dataValidation>
    <dataValidation type="list" allowBlank="1" showInputMessage="1" showErrorMessage="1" errorTitle="Entry Error" error="Availability entered in incorrect format_x000a_" prompt="Y - Yes_x000a_R - Reporting_x000a_T - Third Party_x000a_F - Future_x000a_N - No" sqref="E14:E16">
      <formula1>$D$44:$D$49</formula1>
    </dataValidation>
    <dataValidation type="list" allowBlank="1" showInputMessage="1" showErrorMessage="1" errorTitle="Entry Error" error="Availability entered in incorrect format_x000a_" prompt="Y - Yes_x000a_R - Reporting_x000a_T - Third Party_x000a_F - Future_x000a_N - No" sqref="E18:E19">
      <formula1>$D$44:$D$49</formula1>
    </dataValidation>
    <dataValidation type="list" allowBlank="1" showInputMessage="1" showErrorMessage="1" errorTitle="Entry Error" error="Availability entered in incorrect format_x000a_" prompt="Y - Yes_x000a_R - Reporting_x000a_T - Third Party_x000a_F - Future_x000a_N - No" sqref="E25:E49">
      <formula1>$D$44:$D$49</formula1>
    </dataValidation>
    <dataValidation type="list" allowBlank="1" showInputMessage="1" showErrorMessage="1" errorTitle="Entry Error" error="Availability entered in incorrect format_x000a_" prompt="Y - Yes_x000a_R - Reporting_x000a_T - Third Party_x000a_F - Future_x000a_N - No" sqref="E51:E52">
      <formula1>$D$44:$D$49</formula1>
    </dataValidation>
    <dataValidation type="list" allowBlank="1" showInputMessage="1" showErrorMessage="1" errorTitle="Entry Error" error="Availability entered in incorrect format_x000a_" prompt="Y - Yes_x000a_R - Reporting_x000a_T - Third Party_x000a_F - Future_x000a_N - No" sqref="E54:E60">
      <formula1>$D$44:$D$49</formula1>
    </dataValidation>
    <dataValidation type="list" allowBlank="1" showInputMessage="1" showErrorMessage="1" errorTitle="Entry Error" error="Availability entered in incorrect format_x000a_" prompt="Y - Yes_x000a_R - Reporting_x000a_T - Third Party_x000a_F - Future_x000a_N - No" sqref="E62:E65">
      <formula1>$D$44:$D$49</formula1>
    </dataValidation>
    <dataValidation type="list" allowBlank="1" showInputMessage="1" showErrorMessage="1" errorTitle="Entry Error" error="Availability entered in incorrect format_x000a_" prompt="Y - Yes_x000a_R - Reporting_x000a_T - Third Party_x000a_F - Future_x000a_N - No" sqref="E67:E73">
      <formula1>$D$44:$D$49</formula1>
    </dataValidation>
    <dataValidation type="list" allowBlank="1" showInputMessage="1" showErrorMessage="1" errorTitle="Entry Error" error="Availability entered in incorrect format_x000a_" prompt="Y - Yes_x000a_R - Reporting_x000a_T - Third Party_x000a_F - Future_x000a_N - No" sqref="E75:E77">
      <formula1>$D$44:$D$49</formula1>
    </dataValidation>
    <dataValidation type="list" allowBlank="1" showInputMessage="1" showErrorMessage="1" errorTitle="Entry Error" error="Availability entered in incorrect format_x000a_" prompt="Y - Yes_x000a_R - Reporting_x000a_T - Third Party_x000a_F - Future_x000a_N - No" sqref="E79:E85">
      <formula1>$D$44:$D$49</formula1>
    </dataValidation>
    <dataValidation type="list" allowBlank="1" showInputMessage="1" showErrorMessage="1" errorTitle="Entry Error" error="Availability entered in incorrect format_x000a_" prompt="Y - Yes_x000a_R - Reporting_x000a_T - Third Party_x000a_F - Future_x000a_N - No" sqref="E87:E94">
      <formula1>$D$44:$D$49</formula1>
    </dataValidation>
    <dataValidation type="list" allowBlank="1" showInputMessage="1" showErrorMessage="1" errorTitle="Entry Error" error="Availability entered in incorrect format_x000a_" prompt="Y - Yes_x000a_R - Reporting_x000a_T - Third Party_x000a_F - Future_x000a_N - No" sqref="E96:E106">
      <formula1>$D$44:$D$49</formula1>
    </dataValidation>
    <dataValidation type="list" allowBlank="1" showInputMessage="1" showErrorMessage="1" errorTitle="Entry Error" error="Availability entered in incorrect format_x000a_" prompt="Y - Yes_x000a_R - Reporting_x000a_T - Third Party_x000a_F - Future_x000a_N - No" sqref="E108:E121">
      <formula1>$D$44:$D$49</formula1>
    </dataValidation>
    <dataValidation type="list" allowBlank="1" showInputMessage="1" showErrorMessage="1" errorTitle="Entry Error" error="Availability entered in incorrect format_x000a_" prompt="Y - Yes_x000a_R - Reporting_x000a_T - Third Party_x000a_F - Future_x000a_N - No" sqref="E123:E125">
      <formula1>$D$44:$D$49</formula1>
    </dataValidation>
    <dataValidation type="list" allowBlank="1" showInputMessage="1" showErrorMessage="1" errorTitle="Entry Error" error="Availability entered in incorrect format_x000a_" prompt="Y - Yes_x000a_R - Reporting_x000a_T - Third Party_x000a_F - Future_x000a_N - No" sqref="E127:E158">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834" yWindow="518"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C193"/>
  <sheetViews>
    <sheetView showGridLines="0" workbookViewId="0">
      <pane xSplit="2" ySplit="4" topLeftCell="C23"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General Ledger</v>
      </c>
      <c r="D2" s="541"/>
      <c r="E2" s="541"/>
      <c r="F2" s="541"/>
      <c r="G2" s="541"/>
      <c r="H2" s="541"/>
      <c r="AA2" s="109" t="s">
        <v>1263</v>
      </c>
      <c r="AB2" s="118" t="s">
        <v>1223</v>
      </c>
      <c r="AC2" s="112">
        <f>SUBTOTAL(3,B6:B180)</f>
        <v>34</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1009</v>
      </c>
      <c r="D5" s="29"/>
      <c r="E5" s="29"/>
      <c r="F5" s="29"/>
      <c r="G5" s="29"/>
      <c r="H5" s="30"/>
      <c r="AA5" s="1"/>
      <c r="AB5" s="118"/>
      <c r="AC5" s="34" t="s">
        <v>1225</v>
      </c>
    </row>
    <row r="6" spans="2:29" ht="16.5" x14ac:dyDescent="0.3">
      <c r="B6" s="24">
        <v>1</v>
      </c>
      <c r="C6" s="362" t="s">
        <v>203</v>
      </c>
      <c r="D6" s="370" t="s">
        <v>19</v>
      </c>
      <c r="E6" s="170"/>
      <c r="F6" s="175" t="str">
        <f t="shared" ref="F6:F14" si="0">IF($C$4="Primary Vendor Module Name Here","",$C$4)</f>
        <v/>
      </c>
      <c r="G6" s="197"/>
      <c r="H6" s="188"/>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IF(B6&lt;&gt;0,B6+1,B5+1)</f>
        <v>2</v>
      </c>
      <c r="C7" s="362" t="s">
        <v>204</v>
      </c>
      <c r="D7" s="370" t="s">
        <v>19</v>
      </c>
      <c r="E7" s="174"/>
      <c r="F7" s="175" t="str">
        <f t="shared" si="0"/>
        <v/>
      </c>
      <c r="G7" s="197"/>
      <c r="H7" s="188"/>
      <c r="AB7" t="str">
        <f>IF(LEN($E7)=0,"N",_xlfn.IFNA(INDEX('RFP Project Manager'!$D$27:$D$32,MATCH($E7,'RFP Project Manager'!$D$27:$D$32,0)),"Error -- Availability entered in an incorrect format"))</f>
        <v>N</v>
      </c>
    </row>
    <row r="8" spans="2:29" ht="16.5" x14ac:dyDescent="0.3">
      <c r="B8" s="24">
        <f t="shared" ref="B8:B40" si="1">IF(B7&lt;&gt;0,B7+1,B6+1)</f>
        <v>3</v>
      </c>
      <c r="C8" s="362" t="s">
        <v>205</v>
      </c>
      <c r="D8" s="370" t="s">
        <v>19</v>
      </c>
      <c r="E8" s="174"/>
      <c r="F8" s="175" t="str">
        <f t="shared" si="0"/>
        <v/>
      </c>
      <c r="G8" s="197"/>
      <c r="H8" s="188"/>
      <c r="AB8" t="str">
        <f>IF(LEN($E8)=0,"N",_xlfn.IFNA(INDEX('RFP Project Manager'!$D$27:$D$32,MATCH($E8,'RFP Project Manager'!$D$27:$D$32,0)),"Error -- Availability entered in an incorrect format"))</f>
        <v>N</v>
      </c>
    </row>
    <row r="9" spans="2:29" ht="16.5" x14ac:dyDescent="0.3">
      <c r="B9" s="24">
        <f t="shared" si="1"/>
        <v>4</v>
      </c>
      <c r="C9" s="362" t="s">
        <v>206</v>
      </c>
      <c r="D9" s="370" t="s">
        <v>22</v>
      </c>
      <c r="E9" s="174"/>
      <c r="F9" s="175" t="str">
        <f t="shared" si="0"/>
        <v/>
      </c>
      <c r="G9" s="197"/>
      <c r="H9" s="188"/>
      <c r="AB9" t="str">
        <f>IF(LEN($E9)=0,"N",_xlfn.IFNA(INDEX('RFP Project Manager'!$D$27:$D$32,MATCH($E9,'RFP Project Manager'!$D$27:$D$32,0)),"Error -- Availability entered in an incorrect format"))</f>
        <v>N</v>
      </c>
    </row>
    <row r="10" spans="2:29" ht="16.5" x14ac:dyDescent="0.3">
      <c r="B10" s="24">
        <f t="shared" si="1"/>
        <v>5</v>
      </c>
      <c r="C10" s="362" t="s">
        <v>207</v>
      </c>
      <c r="D10" s="370" t="s">
        <v>19</v>
      </c>
      <c r="E10" s="174"/>
      <c r="F10" s="175" t="str">
        <f t="shared" si="0"/>
        <v/>
      </c>
      <c r="G10" s="197"/>
      <c r="H10" s="188"/>
      <c r="AB10" t="str">
        <f>IF(LEN($E10)=0,"N",_xlfn.IFNA(INDEX('RFP Project Manager'!$D$27:$D$32,MATCH($E10,'RFP Project Manager'!$D$27:$D$32,0)),"Error -- Availability entered in an incorrect format"))</f>
        <v>N</v>
      </c>
    </row>
    <row r="11" spans="2:29" ht="16.5" x14ac:dyDescent="0.3">
      <c r="B11" s="24">
        <f t="shared" si="1"/>
        <v>6</v>
      </c>
      <c r="C11" s="362" t="s">
        <v>208</v>
      </c>
      <c r="D11" s="370" t="s">
        <v>19</v>
      </c>
      <c r="E11" s="174"/>
      <c r="F11" s="175" t="str">
        <f t="shared" si="0"/>
        <v/>
      </c>
      <c r="G11" s="197"/>
      <c r="H11" s="188"/>
      <c r="AB11" t="str">
        <f>IF(LEN($E11)=0,"N",_xlfn.IFNA(INDEX('RFP Project Manager'!$D$27:$D$32,MATCH($E11,'RFP Project Manager'!$D$27:$D$32,0)),"Error -- Availability entered in an incorrect format"))</f>
        <v>N</v>
      </c>
    </row>
    <row r="12" spans="2:29" ht="16.5" x14ac:dyDescent="0.3">
      <c r="B12" s="24">
        <f t="shared" si="1"/>
        <v>7</v>
      </c>
      <c r="C12" s="362" t="s">
        <v>209</v>
      </c>
      <c r="D12" s="370" t="s">
        <v>19</v>
      </c>
      <c r="E12" s="174"/>
      <c r="F12" s="17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6.5" x14ac:dyDescent="0.3">
      <c r="B13" s="24">
        <f t="shared" si="1"/>
        <v>8</v>
      </c>
      <c r="C13" s="362" t="s">
        <v>210</v>
      </c>
      <c r="D13" s="370" t="s">
        <v>19</v>
      </c>
      <c r="E13" s="174"/>
      <c r="F13" s="175" t="str">
        <f t="shared" si="0"/>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66.75" thickBot="1" x14ac:dyDescent="0.35">
      <c r="B14" s="24">
        <f t="shared" si="1"/>
        <v>9</v>
      </c>
      <c r="C14" s="362" t="s">
        <v>1012</v>
      </c>
      <c r="D14" s="370" t="s">
        <v>19</v>
      </c>
      <c r="E14" s="174"/>
      <c r="F14" s="175" t="str">
        <f t="shared" si="0"/>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19.5" thickBot="1" x14ac:dyDescent="0.3">
      <c r="B15" s="24"/>
      <c r="C15" s="28" t="s">
        <v>211</v>
      </c>
      <c r="D15" s="29"/>
      <c r="E15" s="193"/>
      <c r="F15" s="193"/>
      <c r="G15" s="193"/>
      <c r="H15" s="194"/>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3" x14ac:dyDescent="0.3">
      <c r="B16" s="24">
        <f t="shared" si="1"/>
        <v>10</v>
      </c>
      <c r="C16" s="362" t="s">
        <v>212</v>
      </c>
      <c r="D16" s="370" t="s">
        <v>19</v>
      </c>
      <c r="E16" s="170"/>
      <c r="F16" s="171" t="str">
        <f>IF($C$4="Primary Vendor Module Name Here","",$C$4)</f>
        <v/>
      </c>
      <c r="G16" s="199"/>
      <c r="H16" s="186"/>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49.5" x14ac:dyDescent="0.3">
      <c r="B17" s="24">
        <f t="shared" si="1"/>
        <v>11</v>
      </c>
      <c r="C17" s="362" t="s">
        <v>213</v>
      </c>
      <c r="D17" s="370" t="s">
        <v>21</v>
      </c>
      <c r="E17" s="174"/>
      <c r="F17" s="175" t="str">
        <f>IF($C$4="Primary Vendor Module Name Here","",$C$4)</f>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33" x14ac:dyDescent="0.3">
      <c r="B18" s="24">
        <f t="shared" si="1"/>
        <v>12</v>
      </c>
      <c r="C18" s="362" t="s">
        <v>1013</v>
      </c>
      <c r="D18" s="370" t="s">
        <v>22</v>
      </c>
      <c r="E18" s="174"/>
      <c r="F18" s="175" t="str">
        <f>IF($C$4="Primary Vendor Module Name Here","",$C$4)</f>
        <v/>
      </c>
      <c r="G18" s="197"/>
      <c r="H18" s="188"/>
      <c r="AB18" t="str">
        <f>IF(LEN($E18)=0,"N",_xlfn.IFNA(INDEX('RFP Project Manager'!$D$27:$D$32,MATCH($E18,'RFP Project Manager'!$D$27:$D$32,0)),"Error -- Availability entered in an incorrect format"))</f>
        <v>N</v>
      </c>
    </row>
    <row r="19" spans="2:28" ht="50.25" thickBot="1" x14ac:dyDescent="0.35">
      <c r="B19" s="24">
        <f t="shared" si="1"/>
        <v>13</v>
      </c>
      <c r="C19" s="362" t="s">
        <v>214</v>
      </c>
      <c r="D19" s="370" t="s">
        <v>19</v>
      </c>
      <c r="E19" s="174"/>
      <c r="F19" s="175" t="str">
        <f>IF($C$4="Primary Vendor Module Name Here","",$C$4)</f>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19.5" thickBot="1" x14ac:dyDescent="0.3">
      <c r="B20" s="24"/>
      <c r="C20" s="28" t="s">
        <v>215</v>
      </c>
      <c r="D20" s="29"/>
      <c r="E20" s="193"/>
      <c r="F20" s="193"/>
      <c r="G20" s="193"/>
      <c r="H20" s="194"/>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6.5" x14ac:dyDescent="0.3">
      <c r="B21" s="24">
        <f>IF(B29&lt;&gt;0,B29+1,B28+1)</f>
        <v>16</v>
      </c>
      <c r="C21" s="362" t="s">
        <v>1186</v>
      </c>
      <c r="D21" s="370" t="s">
        <v>19</v>
      </c>
      <c r="E21" s="170"/>
      <c r="F21" s="175" t="str">
        <f t="shared" ref="F21:F26" si="2">IF($C$4="Primary Vendor Module Name Here","",$C$4)</f>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66" x14ac:dyDescent="0.3">
      <c r="B22" s="24">
        <f>IF(B21&lt;&gt;0,B21+1,B29+1)</f>
        <v>17</v>
      </c>
      <c r="C22" s="362" t="s">
        <v>1014</v>
      </c>
      <c r="D22" s="370" t="s">
        <v>19</v>
      </c>
      <c r="E22" s="174"/>
      <c r="F22" s="175" t="str">
        <f t="shared" si="2"/>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33" x14ac:dyDescent="0.3">
      <c r="B23" s="24">
        <f t="shared" si="1"/>
        <v>18</v>
      </c>
      <c r="C23" s="362" t="s">
        <v>216</v>
      </c>
      <c r="D23" s="370" t="s">
        <v>19</v>
      </c>
      <c r="E23" s="174"/>
      <c r="F23" s="175" t="str">
        <f t="shared" si="2"/>
        <v/>
      </c>
      <c r="G23" s="197"/>
      <c r="H23" s="188"/>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 t="shared" si="1"/>
        <v>19</v>
      </c>
      <c r="C24" s="362" t="s">
        <v>1015</v>
      </c>
      <c r="D24" s="370" t="s">
        <v>21</v>
      </c>
      <c r="E24" s="174"/>
      <c r="F24" s="175" t="str">
        <f t="shared" si="2"/>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33" x14ac:dyDescent="0.3">
      <c r="B25" s="24">
        <f t="shared" si="1"/>
        <v>20</v>
      </c>
      <c r="C25" s="362" t="s">
        <v>1016</v>
      </c>
      <c r="D25" s="370" t="s">
        <v>19</v>
      </c>
      <c r="E25" s="174"/>
      <c r="F25" s="175" t="str">
        <f t="shared" si="2"/>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17.25" thickBot="1" x14ac:dyDescent="0.35">
      <c r="B26" s="24">
        <f t="shared" si="1"/>
        <v>21</v>
      </c>
      <c r="C26" s="362" t="s">
        <v>1017</v>
      </c>
      <c r="D26" s="370" t="s">
        <v>19</v>
      </c>
      <c r="E26" s="174"/>
      <c r="F26" s="175" t="str">
        <f t="shared" si="2"/>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19.5" thickBot="1" x14ac:dyDescent="0.3">
      <c r="B27" s="24"/>
      <c r="C27" s="28" t="s">
        <v>217</v>
      </c>
      <c r="D27" s="29"/>
      <c r="E27" s="193"/>
      <c r="F27" s="193"/>
      <c r="G27" s="193"/>
      <c r="H27" s="194"/>
      <c r="AB27" t="str">
        <f>IF(LEN($E27)=0,"N",_xlfn.IFNA(INDEX('RFP Project Manager'!$D$27:$D$32,MATCH($E27,'RFP Project Manager'!$D$27:$D$32,0)),"Error -- Availability entered in an incorrect format"))</f>
        <v>N</v>
      </c>
    </row>
    <row r="28" spans="2:28" ht="33" x14ac:dyDescent="0.3">
      <c r="B28" s="24">
        <f>IF(B19&lt;&gt;0,B19+1,B18+1)</f>
        <v>14</v>
      </c>
      <c r="C28" s="362" t="s">
        <v>1018</v>
      </c>
      <c r="D28" s="370" t="s">
        <v>19</v>
      </c>
      <c r="E28" s="170"/>
      <c r="F28" s="175" t="str">
        <f>IF($C$4="Primary Vendor Module Name Here","",$C$4)</f>
        <v/>
      </c>
      <c r="G28" s="197"/>
      <c r="H28" s="188"/>
      <c r="AB28" t="str">
        <f>IF(LEN($E28)=0,"N",_xlfn.IFNA(INDEX('RFP Project Manager'!$D$27:$D$32,MATCH($E28,'RFP Project Manager'!$D$27:$D$32,0)),"Error -- Availability entered in an incorrect format"))</f>
        <v>N</v>
      </c>
    </row>
    <row r="29" spans="2:28" ht="33" x14ac:dyDescent="0.3">
      <c r="B29" s="24">
        <f>IF(B28&lt;&gt;0,B28+1,B19+1)</f>
        <v>15</v>
      </c>
      <c r="C29" s="362" t="s">
        <v>218</v>
      </c>
      <c r="D29" s="370" t="s">
        <v>21</v>
      </c>
      <c r="E29" s="174"/>
      <c r="F29" s="175" t="str">
        <f>IF($C$4="Primary Vendor Module Name Here","",$C$4)</f>
        <v/>
      </c>
      <c r="G29" s="197"/>
      <c r="H29" s="188"/>
      <c r="AB29" t="str">
        <f>IF(LEN($E29)=0,"N",_xlfn.IFNA(INDEX('RFP Project Manager'!$D$27:$D$32,MATCH($E29,'RFP Project Manager'!$D$27:$D$32,0)),"Error -- Availability entered in an incorrect format"))</f>
        <v>N</v>
      </c>
    </row>
    <row r="30" spans="2:28" ht="16.5" x14ac:dyDescent="0.3">
      <c r="B30" s="24">
        <f>IF(B26&lt;&gt;0,B26+1,B25+1)</f>
        <v>22</v>
      </c>
      <c r="C30" s="362" t="s">
        <v>1019</v>
      </c>
      <c r="D30" s="370" t="s">
        <v>21</v>
      </c>
      <c r="E30" s="174"/>
      <c r="F30" s="175" t="str">
        <f>IF($C$4="Primary Vendor Module Name Here","",$C$4)</f>
        <v/>
      </c>
      <c r="G30" s="197"/>
      <c r="H30" s="188"/>
      <c r="AB30" t="str">
        <f>IF(LEN($E30)=0,"N",_xlfn.IFNA(INDEX('RFP Project Manager'!$D$27:$D$32,MATCH($E30,'RFP Project Manager'!$D$27:$D$32,0)),"Error -- Availability entered in an incorrect format"))</f>
        <v>N</v>
      </c>
    </row>
    <row r="31" spans="2:28" ht="16.5" x14ac:dyDescent="0.3">
      <c r="B31" s="24">
        <f>IF(B30&lt;&gt;0,B30+1,B26+1)</f>
        <v>23</v>
      </c>
      <c r="C31" s="362" t="s">
        <v>1020</v>
      </c>
      <c r="D31" s="370" t="s">
        <v>19</v>
      </c>
      <c r="E31" s="174"/>
      <c r="F31" s="175" t="str">
        <f>IF($C$4="Primary Vendor Module Name Here","",$C$4)</f>
        <v/>
      </c>
      <c r="G31" s="197"/>
      <c r="H31" s="188"/>
      <c r="AB31" t="str">
        <f>IF(LEN($E31)=0,"N",_xlfn.IFNA(INDEX('RFP Project Manager'!$D$27:$D$32,MATCH($E31,'RFP Project Manager'!$D$27:$D$32,0)),"Error -- Availability entered in an incorrect format"))</f>
        <v>N</v>
      </c>
    </row>
    <row r="32" spans="2:28" ht="33.75" thickBot="1" x14ac:dyDescent="0.35">
      <c r="B32" s="24">
        <f t="shared" si="1"/>
        <v>24</v>
      </c>
      <c r="C32" s="362" t="s">
        <v>219</v>
      </c>
      <c r="D32" s="370" t="s">
        <v>19</v>
      </c>
      <c r="E32" s="174"/>
      <c r="F32" s="175" t="str">
        <f>IF($C$4="Primary Vendor Module Name Here","",$C$4)</f>
        <v/>
      </c>
      <c r="G32" s="197"/>
      <c r="H32" s="188"/>
      <c r="AB32" t="str">
        <f>IF(LEN($E32)=0,"N",_xlfn.IFNA(INDEX('RFP Project Manager'!$D$27:$D$32,MATCH($E32,'RFP Project Manager'!$D$27:$D$32,0)),"Error -- Availability entered in an incorrect format"))</f>
        <v>N</v>
      </c>
    </row>
    <row r="33" spans="2:28" ht="19.5" thickBot="1" x14ac:dyDescent="0.3">
      <c r="B33" s="24"/>
      <c r="C33" s="28" t="s">
        <v>220</v>
      </c>
      <c r="D33" s="29"/>
      <c r="E33" s="193"/>
      <c r="F33" s="193"/>
      <c r="G33" s="193"/>
      <c r="H33" s="194"/>
      <c r="AB33" t="str">
        <f>IF(LEN($E33)=0,"N",_xlfn.IFNA(INDEX('RFP Project Manager'!$D$27:$D$32,MATCH($E33,'RFP Project Manager'!$D$27:$D$32,0)),"Error -- Availability entered in an incorrect format"))</f>
        <v>N</v>
      </c>
    </row>
    <row r="34" spans="2:28" ht="82.5" x14ac:dyDescent="0.3">
      <c r="B34" s="24">
        <f>IF(B32&lt;&gt;0,B32+1,B31+1)</f>
        <v>25</v>
      </c>
      <c r="C34" s="362" t="s">
        <v>1021</v>
      </c>
      <c r="D34" s="370" t="s">
        <v>19</v>
      </c>
      <c r="E34" s="170"/>
      <c r="F34" s="175" t="str">
        <f>IF($C$4="Primary Vendor Module Name Here","",$C$4)</f>
        <v/>
      </c>
      <c r="G34" s="197"/>
      <c r="H34" s="188"/>
      <c r="AB34" t="str">
        <f>IF(LEN($E34)=0,"N",_xlfn.IFNA(INDEX('RFP Project Manager'!$D$27:$D$32,MATCH($E34,'RFP Project Manager'!$D$27:$D$32,0)),"Error -- Availability entered in an incorrect format"))</f>
        <v>N</v>
      </c>
    </row>
    <row r="35" spans="2:28" ht="33" x14ac:dyDescent="0.3">
      <c r="B35" s="24">
        <f>IF(B34&lt;&gt;0,B34+1,B32+1)</f>
        <v>26</v>
      </c>
      <c r="C35" s="362" t="s">
        <v>1022</v>
      </c>
      <c r="D35" s="370" t="s">
        <v>21</v>
      </c>
      <c r="E35" s="174"/>
      <c r="F35" s="175" t="str">
        <f>IF($C$4="Primary Vendor Module Name Here","",$C$4)</f>
        <v/>
      </c>
      <c r="G35" s="197"/>
      <c r="H35" s="188"/>
      <c r="AB35" t="str">
        <f>IF(LEN($E35)=0,"N",_xlfn.IFNA(INDEX('RFP Project Manager'!$D$27:$D$32,MATCH($E35,'RFP Project Manager'!$D$27:$D$32,0)),"Error -- Availability entered in an incorrect format"))</f>
        <v>N</v>
      </c>
    </row>
    <row r="36" spans="2:28" ht="33.75" thickBot="1" x14ac:dyDescent="0.35">
      <c r="B36" s="24">
        <f t="shared" si="1"/>
        <v>27</v>
      </c>
      <c r="C36" s="362" t="s">
        <v>221</v>
      </c>
      <c r="D36" s="370" t="s">
        <v>19</v>
      </c>
      <c r="E36" s="174"/>
      <c r="F36" s="175" t="str">
        <f>IF($C$4="Primary Vendor Module Name Here","",$C$4)</f>
        <v/>
      </c>
      <c r="G36" s="197"/>
      <c r="H36" s="188"/>
      <c r="AB36" t="str">
        <f>IF(LEN($E36)=0,"N",_xlfn.IFNA(INDEX('RFP Project Manager'!$D$27:$D$32,MATCH($E36,'RFP Project Manager'!$D$27:$D$32,0)),"Error -- Availability entered in an incorrect format"))</f>
        <v>N</v>
      </c>
    </row>
    <row r="37" spans="2:28" ht="19.5" thickBot="1" x14ac:dyDescent="0.3">
      <c r="B37" s="24"/>
      <c r="C37" s="28" t="s">
        <v>1010</v>
      </c>
      <c r="D37" s="29"/>
      <c r="E37" s="193"/>
      <c r="F37" s="193"/>
      <c r="G37" s="193"/>
      <c r="H37" s="194"/>
      <c r="AB37" t="str">
        <f>IF(LEN($E37)=0,"N",_xlfn.IFNA(INDEX('RFP Project Manager'!$D$27:$D$32,MATCH($E37,'RFP Project Manager'!$D$27:$D$32,0)),"Error -- Availability entered in an incorrect format"))</f>
        <v>N</v>
      </c>
    </row>
    <row r="38" spans="2:28" ht="33" x14ac:dyDescent="0.3">
      <c r="B38" s="24">
        <f>IF(B36&lt;&gt;0,B36+1,B35+1)</f>
        <v>28</v>
      </c>
      <c r="C38" s="362" t="s">
        <v>222</v>
      </c>
      <c r="D38" s="370" t="s">
        <v>19</v>
      </c>
      <c r="E38" s="170"/>
      <c r="F38" s="175" t="str">
        <f>IF($C$4="Primary Vendor Module Name Here","",$C$4)</f>
        <v/>
      </c>
      <c r="G38" s="197"/>
      <c r="H38" s="188"/>
      <c r="AB38" t="str">
        <f>IF(LEN($E38)=0,"N",_xlfn.IFNA(INDEX('RFP Project Manager'!$D$27:$D$32,MATCH($E38,'RFP Project Manager'!$D$27:$D$32,0)),"Error -- Availability entered in an incorrect format"))</f>
        <v>N</v>
      </c>
    </row>
    <row r="39" spans="2:28" ht="49.5" x14ac:dyDescent="0.3">
      <c r="B39" s="24">
        <f>IF(B38&lt;&gt;0,B38+1,B36+1)</f>
        <v>29</v>
      </c>
      <c r="C39" s="362" t="s">
        <v>223</v>
      </c>
      <c r="D39" s="370" t="s">
        <v>19</v>
      </c>
      <c r="E39" s="174"/>
      <c r="F39" s="175" t="str">
        <f>IF($C$4="Primary Vendor Module Name Here","",$C$4)</f>
        <v/>
      </c>
      <c r="G39" s="197"/>
      <c r="H39" s="188"/>
      <c r="AB39" t="str">
        <f>IF(LEN($E39)=0,"N",_xlfn.IFNA(INDEX('RFP Project Manager'!$D$27:$D$32,MATCH($E39,'RFP Project Manager'!$D$27:$D$32,0)),"Error -- Availability entered in an incorrect format"))</f>
        <v>N</v>
      </c>
    </row>
    <row r="40" spans="2:28" ht="17.25" thickBot="1" x14ac:dyDescent="0.35">
      <c r="B40" s="24">
        <f t="shared" si="1"/>
        <v>30</v>
      </c>
      <c r="C40" s="362" t="s">
        <v>224</v>
      </c>
      <c r="D40" s="370" t="s">
        <v>19</v>
      </c>
      <c r="E40" s="174"/>
      <c r="F40" s="175" t="str">
        <f>IF($C$4="Primary Vendor Module Name Here","",$C$4)</f>
        <v/>
      </c>
      <c r="G40" s="197"/>
      <c r="H40" s="188"/>
      <c r="AB40" t="str">
        <f>IF(LEN($E40)=0,"N",_xlfn.IFNA(INDEX('RFP Project Manager'!$D$27:$D$32,MATCH($E40,'RFP Project Manager'!$D$27:$D$32,0)),"Error -- Availability entered in an incorrect format"))</f>
        <v>N</v>
      </c>
    </row>
    <row r="41" spans="2:28" ht="19.5" thickBot="1" x14ac:dyDescent="0.3">
      <c r="B41" s="24"/>
      <c r="C41" s="28" t="s">
        <v>225</v>
      </c>
      <c r="D41" s="29"/>
      <c r="E41" s="193"/>
      <c r="F41" s="193"/>
      <c r="G41" s="193"/>
      <c r="H41" s="194"/>
      <c r="AB41" t="str">
        <f>IF(LEN($E41)=0,"N",_xlfn.IFNA(INDEX('RFP Project Manager'!$D$27:$D$32,MATCH($E41,'RFP Project Manager'!$D$27:$D$32,0)),"Error -- Availability entered in an incorrect format"))</f>
        <v>N</v>
      </c>
    </row>
    <row r="42" spans="2:28" ht="66" x14ac:dyDescent="0.3">
      <c r="B42" s="24">
        <f>IF(B40&lt;&gt;0,B40+1,B39+1)</f>
        <v>31</v>
      </c>
      <c r="C42" s="362" t="s">
        <v>226</v>
      </c>
      <c r="D42" s="370" t="s">
        <v>19</v>
      </c>
      <c r="E42" s="170"/>
      <c r="F42" s="175" t="str">
        <f>IF($C$4="Primary Vendor Module Name Here","",$C$4)</f>
        <v/>
      </c>
      <c r="G42" s="197"/>
      <c r="H42" s="188"/>
      <c r="AB42" t="str">
        <f>IF(LEN($E42)=0,"N",_xlfn.IFNA(INDEX('RFP Project Manager'!$D$27:$D$32,MATCH($E42,'RFP Project Manager'!$D$27:$D$32,0)),"Error -- Availability entered in an incorrect format"))</f>
        <v>N</v>
      </c>
    </row>
    <row r="43" spans="2:28" ht="50.25" thickBot="1" x14ac:dyDescent="0.35">
      <c r="B43" s="24">
        <f>IF(B42&lt;&gt;0,B42+1,B40+1)</f>
        <v>32</v>
      </c>
      <c r="C43" s="362" t="s">
        <v>227</v>
      </c>
      <c r="D43" s="370" t="s">
        <v>19</v>
      </c>
      <c r="E43" s="174"/>
      <c r="F43" s="175" t="str">
        <f>IF($C$4="Primary Vendor Module Name Here","",$C$4)</f>
        <v/>
      </c>
      <c r="G43" s="197"/>
      <c r="H43" s="188"/>
      <c r="AB43" t="str">
        <f>IF(LEN($E43)=0,"N",_xlfn.IFNA(INDEX('RFP Project Manager'!$D$27:$D$32,MATCH($E43,'RFP Project Manager'!$D$27:$D$32,0)),"Error -- Availability entered in an incorrect format"))</f>
        <v>N</v>
      </c>
    </row>
    <row r="44" spans="2:28" ht="19.5" thickBot="1" x14ac:dyDescent="0.3">
      <c r="B44" s="24"/>
      <c r="C44" s="28" t="s">
        <v>1011</v>
      </c>
      <c r="D44" s="29"/>
      <c r="E44" s="193"/>
      <c r="F44" s="193"/>
      <c r="G44" s="193"/>
      <c r="H44" s="194"/>
      <c r="AB44" t="str">
        <f>IF(LEN($E44)=0,"N",_xlfn.IFNA(INDEX('RFP Project Manager'!$D$27:$D$32,MATCH($E44,'RFP Project Manager'!$D$27:$D$32,0)),"Error -- Availability entered in an incorrect format"))</f>
        <v>N</v>
      </c>
    </row>
    <row r="45" spans="2:28" ht="33" x14ac:dyDescent="0.3">
      <c r="B45" s="24">
        <f>IF(B43&lt;&gt;0,B43+1,B42+1)</f>
        <v>33</v>
      </c>
      <c r="C45" s="360" t="s">
        <v>228</v>
      </c>
      <c r="D45" s="369" t="s">
        <v>19</v>
      </c>
      <c r="E45" s="170"/>
      <c r="F45" s="171" t="str">
        <f>IF($C$4="Primary Vendor Module Name Here","",$C$4)</f>
        <v/>
      </c>
      <c r="G45" s="199"/>
      <c r="H45" s="186"/>
      <c r="AB45" t="str">
        <f>IF(LEN($E45)=0,"N",_xlfn.IFNA(INDEX('RFP Project Manager'!$D$27:$D$32,MATCH($E45,'RFP Project Manager'!$D$27:$D$32,0)),"Error -- Availability entered in an incorrect format"))</f>
        <v>N</v>
      </c>
    </row>
    <row r="46" spans="2:28" ht="33.75" thickBot="1" x14ac:dyDescent="0.35">
      <c r="B46" s="24">
        <f>IF(B45&lt;&gt;0,B45+1,B43+1)</f>
        <v>34</v>
      </c>
      <c r="C46" s="367" t="s">
        <v>1023</v>
      </c>
      <c r="D46" s="371" t="s">
        <v>21</v>
      </c>
      <c r="E46" s="178"/>
      <c r="F46" s="179" t="str">
        <f>IF($C$4="Primary Vendor Module Name Here","",$C$4)</f>
        <v/>
      </c>
      <c r="G46" s="198"/>
      <c r="H46" s="190"/>
      <c r="AB46" t="str">
        <f>IF(LEN($E46)=0,"N",_xlfn.IFNA(INDEX('RFP Project Manager'!$D$27:$D$32,MATCH($E46,'RFP Project Manager'!$D$27:$D$32,0)),"Error -- Availability entered in an incorrect format"))</f>
        <v>N</v>
      </c>
    </row>
    <row r="47" spans="2:28" x14ac:dyDescent="0.25">
      <c r="AB47" t="str">
        <f>IF(LEN($E47)=0,"N",_xlfn.IFNA(INDEX('RFP Project Manager'!$D$27:$D$32,MATCH($E47,'RFP Project Manager'!$D$27:$D$32,0)),"Error -- Availability entered in an incorrect format"))</f>
        <v>N</v>
      </c>
    </row>
    <row r="48" spans="2:28" x14ac:dyDescent="0.25">
      <c r="AB48" t="str">
        <f>IF(LEN($E48)=0,"N",_xlfn.IFNA(INDEX('RFP Project Manager'!$D$27:$D$32,MATCH($E48,'RFP Project Manager'!$D$27:$D$32,0)),"Error -- Availability entered in an incorrect format"))</f>
        <v>N</v>
      </c>
    </row>
    <row r="49" spans="28:28" x14ac:dyDescent="0.25">
      <c r="AB49" t="str">
        <f>IF(LEN($E49)=0,"N",_xlfn.IFNA(INDEX('RFP Project Manager'!$D$27:$D$32,MATCH($E49,'RFP Project Manager'!$D$27:$D$32,0)),"Error -- Availability entered in an incorrect format"))</f>
        <v>N</v>
      </c>
    </row>
    <row r="50" spans="28:28" x14ac:dyDescent="0.25">
      <c r="AB50" t="str">
        <f>IF(LEN($E50)=0,"N",_xlfn.IFNA(INDEX('RFP Project Manager'!$D$27:$D$32,MATCH($E50,'RFP Project Manager'!$D$27:$D$32,0)),"Error -- Availability entered in an incorrect format"))</f>
        <v>N</v>
      </c>
    </row>
    <row r="51" spans="28:28" x14ac:dyDescent="0.25">
      <c r="AB51" t="str">
        <f>IF(LEN($E51)=0,"N",_xlfn.IFNA(INDEX('RFP Project Manager'!$D$27:$D$32,MATCH($E51,'RFP Project Manager'!$D$27:$D$32,0)),"Error -- Availability entered in an incorrect format"))</f>
        <v>N</v>
      </c>
    </row>
    <row r="52" spans="28:28" x14ac:dyDescent="0.25">
      <c r="AB52" t="str">
        <f>IF(LEN($E52)=0,"N",_xlfn.IFNA(INDEX('RFP Project Manager'!$D$27:$D$32,MATCH($E52,'RFP Project Manager'!$D$27:$D$32,0)),"Error -- Availability entered in an incorrect format"))</f>
        <v>N</v>
      </c>
    </row>
    <row r="53" spans="28:28" x14ac:dyDescent="0.25">
      <c r="AB53" t="str">
        <f>IF(LEN($E53)=0,"N",_xlfn.IFNA(INDEX('RFP Project Manager'!$D$27:$D$32,MATCH($E53,'RFP Project Manager'!$D$27:$D$32,0)),"Error -- Availability entered in an incorrect format"))</f>
        <v>N</v>
      </c>
    </row>
    <row r="54" spans="28:28" x14ac:dyDescent="0.25">
      <c r="AB54" t="str">
        <f>IF(LEN($E54)=0,"N",_xlfn.IFNA(INDEX('RFP Project Manager'!$D$27:$D$32,MATCH($E54,'RFP Project Manager'!$D$27:$D$32,0)),"Error -- Availability entered in an incorrect format"))</f>
        <v>N</v>
      </c>
    </row>
    <row r="55" spans="28:28" x14ac:dyDescent="0.25">
      <c r="AB55" t="str">
        <f>IF(LEN($E55)=0,"N",_xlfn.IFNA(INDEX('RFP Project Manager'!$D$27:$D$32,MATCH($E55,'RFP Project Manager'!$D$27:$D$32,0)),"Error -- Availability entered in an incorrect format"))</f>
        <v>N</v>
      </c>
    </row>
    <row r="56" spans="28:28" x14ac:dyDescent="0.25">
      <c r="AB56" t="str">
        <f>IF(LEN($E56)=0,"N",_xlfn.IFNA(INDEX('RFP Project Manager'!$D$27:$D$32,MATCH($E56,'RFP Project Manager'!$D$27:$D$32,0)),"Error -- Availability entered in an incorrect format"))</f>
        <v>N</v>
      </c>
    </row>
    <row r="57" spans="28:28" x14ac:dyDescent="0.25">
      <c r="AB57" t="str">
        <f>IF(LEN($E57)=0,"N",_xlfn.IFNA(INDEX('RFP Project Manager'!$D$27:$D$32,MATCH($E57,'RFP Project Manager'!$D$27:$D$32,0)),"Error -- Availability entered in an incorrect format"))</f>
        <v>N</v>
      </c>
    </row>
    <row r="58" spans="28:28" x14ac:dyDescent="0.25">
      <c r="AB58" t="str">
        <f>IF(LEN($E58)=0,"N",_xlfn.IFNA(INDEX('RFP Project Manager'!$D$27:$D$32,MATCH($E58,'RFP Project Manager'!$D$27:$D$32,0)),"Error -- Availability entered in an incorrect format"))</f>
        <v>N</v>
      </c>
    </row>
    <row r="59" spans="28:28" x14ac:dyDescent="0.25">
      <c r="AB59" t="str">
        <f>IF(LEN($E59)=0,"N",_xlfn.IFNA(INDEX('RFP Project Manager'!$D$27:$D$32,MATCH($E59,'RFP Project Manager'!$D$27:$D$32,0)),"Error -- Availability entered in an incorrect format"))</f>
        <v>N</v>
      </c>
    </row>
    <row r="60" spans="28:28" x14ac:dyDescent="0.25">
      <c r="AB60" t="str">
        <f>IF(LEN($E60)=0,"N",_xlfn.IFNA(INDEX('RFP Project Manager'!$D$27:$D$32,MATCH($E60,'RFP Project Manager'!$D$27:$D$32,0)),"Error -- Availability entered in an incorrect format"))</f>
        <v>N</v>
      </c>
    </row>
    <row r="61" spans="28:28" x14ac:dyDescent="0.25">
      <c r="AB61" t="str">
        <f>IF(LEN($E61)=0,"N",_xlfn.IFNA(INDEX('RFP Project Manager'!$D$27:$D$32,MATCH($E61,'RFP Project Manager'!$D$27:$D$32,0)),"Error -- Availability entered in an incorrect format"))</f>
        <v>N</v>
      </c>
    </row>
    <row r="62" spans="28:28" x14ac:dyDescent="0.25">
      <c r="AB62" t="str">
        <f>IF(LEN($E62)=0,"N",_xlfn.IFNA(INDEX('RFP Project Manager'!$D$27:$D$32,MATCH($E62,'RFP Project Manager'!$D$27:$D$32,0)),"Error -- Availability entered in an incorrect format"))</f>
        <v>N</v>
      </c>
    </row>
    <row r="63" spans="28:28" x14ac:dyDescent="0.25">
      <c r="AB63" t="str">
        <f>IF(LEN($E63)=0,"N",_xlfn.IFNA(INDEX('RFP Project Manager'!$D$27:$D$32,MATCH($E63,'RFP Project Manager'!$D$27:$D$32,0)),"Error -- Availability entered in an incorrect format"))</f>
        <v>N</v>
      </c>
    </row>
    <row r="64" spans="28: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l7H3IjMGSXMdxWB+2uaTIgvDdlpdlx4s/e0wwSYUNA/BmQcoALzlWms9UtU8k/8jpLgZyJn0NsoEgbFZxI0pKQ==" saltValue="jy5TILDvroN7NKyNQHUoOA==" spinCount="100000" sheet="1" objects="1" scenarios="1" selectLockedCells="1"/>
  <mergeCells count="2">
    <mergeCell ref="C1:H1"/>
    <mergeCell ref="C2:H2"/>
  </mergeCells>
  <dataValidations xWindow="1435" yWindow="433" count="8">
    <dataValidation allowBlank="1" showInputMessage="1" showErrorMessage="1" promptTitle="Additional Product Requirement" prompt="Specify product or module required if the functionality is available outside of the base product offering" sqref="F6:F14 F17:F19 F21:F26 F28:F32 F34:F36 F38:F40 F42:F43 F45:F46"/>
    <dataValidation type="list" allowBlank="1" showInputMessage="1" showErrorMessage="1" errorTitle="Entry Error" error="Availability entered in incorrect format_x000a_" prompt="Y - Yes_x000a_R - Reporting_x000a_T - Third Party_x000a_F - Future_x000a_N - No" sqref="E16:E19">
      <formula1>$D$44:$D$49</formula1>
    </dataValidation>
    <dataValidation type="list" allowBlank="1" showInputMessage="1" showErrorMessage="1" errorTitle="Entry Error" error="Availability entered in incorrect format_x000a_" prompt="Y - Yes_x000a_R - Reporting_x000a_T - Third Party_x000a_F - Future_x000a_N - No" sqref="E21:E26">
      <formula1>$D$44:$D$49</formula1>
    </dataValidation>
    <dataValidation type="list" allowBlank="1" showInputMessage="1" showErrorMessage="1" errorTitle="Entry Error" error="Availability entered in incorrect format_x000a_" prompt="Y - Yes_x000a_R - Reporting_x000a_T - Third Party_x000a_F - Future_x000a_N - No" sqref="E28:E32">
      <formula1>$D$44:$D$49</formula1>
    </dataValidation>
    <dataValidation type="list" allowBlank="1" showInputMessage="1" showErrorMessage="1" errorTitle="Entry Error" error="Availability entered in incorrect format_x000a_" prompt="Y - Yes_x000a_R - Reporting_x000a_T - Third Party_x000a_F - Future_x000a_N - No" sqref="E34:E36">
      <formula1>$D$44:$D$49</formula1>
    </dataValidation>
    <dataValidation type="list" allowBlank="1" showInputMessage="1" showErrorMessage="1" errorTitle="Entry Error" error="Availability entered in incorrect format_x000a_" prompt="Y - Yes_x000a_R - Reporting_x000a_T - Third Party_x000a_F - Future_x000a_N - No" sqref="E38:E40">
      <formula1>$D$44:$D$49</formula1>
    </dataValidation>
    <dataValidation type="list" allowBlank="1" showInputMessage="1" showErrorMessage="1" errorTitle="Entry Error" error="Availability entered in incorrect format_x000a_" prompt="Y - Yes_x000a_R - Reporting_x000a_T - Third Party_x000a_F - Future_x000a_N - No" sqref="E42:E43">
      <formula1>$D$44:$D$49</formula1>
    </dataValidation>
    <dataValidation type="list" allowBlank="1" showInputMessage="1" showErrorMessage="1" errorTitle="Entry Error" error="Availability entered in incorrect format_x000a_" prompt="Y - Yes_x000a_R - Reporting_x000a_T - Third Party_x000a_F - Future_x000a_N - No" sqref="E45:E46">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435" yWindow="433"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C193"/>
  <sheetViews>
    <sheetView showGridLines="0" workbookViewId="0">
      <pane xSplit="2" ySplit="4" topLeftCell="C71"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Human Resources</v>
      </c>
      <c r="D2" s="541"/>
      <c r="E2" s="541"/>
      <c r="F2" s="541"/>
      <c r="G2" s="541"/>
      <c r="H2" s="541"/>
      <c r="AA2" s="109" t="s">
        <v>1263</v>
      </c>
      <c r="AB2" s="118" t="s">
        <v>1223</v>
      </c>
      <c r="AC2" s="112">
        <f>SUBTOTAL(3,B6:B180)</f>
        <v>71</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50</v>
      </c>
      <c r="D5" s="29"/>
      <c r="E5" s="29"/>
      <c r="F5" s="29"/>
      <c r="G5" s="29"/>
      <c r="H5" s="30"/>
      <c r="AA5" s="1"/>
      <c r="AB5" s="118"/>
      <c r="AC5" s="34" t="s">
        <v>1225</v>
      </c>
    </row>
    <row r="6" spans="2:29" ht="49.5" x14ac:dyDescent="0.3">
      <c r="B6" s="24">
        <v>1</v>
      </c>
      <c r="C6" s="362" t="s">
        <v>1027</v>
      </c>
      <c r="D6" s="370" t="s">
        <v>19</v>
      </c>
      <c r="E6" s="170"/>
      <c r="F6" s="175" t="str">
        <f t="shared" ref="F6:F13" si="0">IF($C$4="Primary Vendor Module Name Here","",$C$4)</f>
        <v/>
      </c>
      <c r="G6" s="197"/>
      <c r="H6" s="188"/>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IF(B6&lt;&gt;0,B6+1,B5+1)</f>
        <v>2</v>
      </c>
      <c r="C7" s="362" t="s">
        <v>1028</v>
      </c>
      <c r="D7" s="370" t="s">
        <v>21</v>
      </c>
      <c r="E7" s="174"/>
      <c r="F7" s="175" t="str">
        <f t="shared" si="0"/>
        <v/>
      </c>
      <c r="G7" s="197"/>
      <c r="H7" s="188"/>
      <c r="AB7" t="str">
        <f>IF(LEN($E7)=0,"N",_xlfn.IFNA(INDEX('RFP Project Manager'!$D$27:$D$32,MATCH($E7,'RFP Project Manager'!$D$27:$D$32,0)),"Error -- Availability entered in an incorrect format"))</f>
        <v>N</v>
      </c>
    </row>
    <row r="8" spans="2:29" ht="16.5" x14ac:dyDescent="0.3">
      <c r="B8" s="24">
        <f t="shared" ref="B8:B76" si="1">IF(B7&lt;&gt;0,B7+1,B6+1)</f>
        <v>3</v>
      </c>
      <c r="C8" s="362" t="s">
        <v>1029</v>
      </c>
      <c r="D8" s="370" t="s">
        <v>19</v>
      </c>
      <c r="E8" s="174"/>
      <c r="F8" s="175" t="str">
        <f t="shared" si="0"/>
        <v/>
      </c>
      <c r="G8" s="197"/>
      <c r="H8" s="188"/>
      <c r="AB8" t="str">
        <f>IF(LEN($E8)=0,"N",_xlfn.IFNA(INDEX('RFP Project Manager'!$D$27:$D$32,MATCH($E8,'RFP Project Manager'!$D$27:$D$32,0)),"Error -- Availability entered in an incorrect format"))</f>
        <v>N</v>
      </c>
    </row>
    <row r="9" spans="2:29" ht="16.5" x14ac:dyDescent="0.3">
      <c r="B9" s="24">
        <f t="shared" si="1"/>
        <v>4</v>
      </c>
      <c r="C9" s="362" t="s">
        <v>1030</v>
      </c>
      <c r="D9" s="370" t="s">
        <v>21</v>
      </c>
      <c r="E9" s="174"/>
      <c r="F9" s="175" t="str">
        <f t="shared" si="0"/>
        <v/>
      </c>
      <c r="G9" s="197"/>
      <c r="H9" s="188"/>
      <c r="AB9" t="str">
        <f>IF(LEN($E9)=0,"N",_xlfn.IFNA(INDEX('RFP Project Manager'!$D$27:$D$32,MATCH($E9,'RFP Project Manager'!$D$27:$D$32,0)),"Error -- Availability entered in an incorrect format"))</f>
        <v>N</v>
      </c>
    </row>
    <row r="10" spans="2:29" ht="33" x14ac:dyDescent="0.3">
      <c r="B10" s="24">
        <f t="shared" si="1"/>
        <v>5</v>
      </c>
      <c r="C10" s="362" t="s">
        <v>1031</v>
      </c>
      <c r="D10" s="370" t="s">
        <v>21</v>
      </c>
      <c r="E10" s="174"/>
      <c r="F10" s="175" t="str">
        <f t="shared" si="0"/>
        <v/>
      </c>
      <c r="G10" s="197"/>
      <c r="H10" s="188"/>
      <c r="AB10" t="str">
        <f>IF(LEN($E10)=0,"N",_xlfn.IFNA(INDEX('RFP Project Manager'!$D$27:$D$32,MATCH($E10,'RFP Project Manager'!$D$27:$D$32,0)),"Error -- Availability entered in an incorrect format"))</f>
        <v>N</v>
      </c>
    </row>
    <row r="11" spans="2:29" ht="33" x14ac:dyDescent="0.3">
      <c r="B11" s="24">
        <f t="shared" si="1"/>
        <v>6</v>
      </c>
      <c r="C11" s="362" t="s">
        <v>1032</v>
      </c>
      <c r="D11" s="370" t="s">
        <v>19</v>
      </c>
      <c r="E11" s="174"/>
      <c r="F11" s="175" t="str">
        <f t="shared" si="0"/>
        <v/>
      </c>
      <c r="G11" s="197"/>
      <c r="H11" s="188"/>
      <c r="AB11" t="str">
        <f>IF(LEN($E11)=0,"N",_xlfn.IFNA(INDEX('RFP Project Manager'!$D$27:$D$32,MATCH($E11,'RFP Project Manager'!$D$27:$D$32,0)),"Error -- Availability entered in an incorrect format"))</f>
        <v>N</v>
      </c>
    </row>
    <row r="12" spans="2:29" ht="49.5" x14ac:dyDescent="0.3">
      <c r="B12" s="24">
        <f t="shared" si="1"/>
        <v>7</v>
      </c>
      <c r="C12" s="362" t="s">
        <v>1033</v>
      </c>
      <c r="D12" s="370" t="s">
        <v>21</v>
      </c>
      <c r="E12" s="174"/>
      <c r="F12" s="17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33.75" thickBot="1" x14ac:dyDescent="0.35">
      <c r="B13" s="24">
        <f t="shared" si="1"/>
        <v>8</v>
      </c>
      <c r="C13" s="362" t="s">
        <v>1034</v>
      </c>
      <c r="D13" s="370" t="s">
        <v>21</v>
      </c>
      <c r="E13" s="174"/>
      <c r="F13" s="175" t="str">
        <f t="shared" si="0"/>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19.5" thickBot="1" x14ac:dyDescent="0.3">
      <c r="B14" s="24"/>
      <c r="C14" s="28" t="s">
        <v>229</v>
      </c>
      <c r="D14" s="29"/>
      <c r="E14" s="193"/>
      <c r="F14" s="193"/>
      <c r="G14" s="193"/>
      <c r="H14" s="194"/>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16.5" x14ac:dyDescent="0.3">
      <c r="B15" s="24">
        <f>IF(B13&lt;&gt;0,B13+1,B12+1)</f>
        <v>9</v>
      </c>
      <c r="C15" s="391" t="s">
        <v>1035</v>
      </c>
      <c r="D15" s="392" t="s">
        <v>19</v>
      </c>
      <c r="E15" s="170"/>
      <c r="F15" s="210" t="str">
        <f>IF($C$4="Primary Vendor Module Name Here","",$C$4)</f>
        <v/>
      </c>
      <c r="G15" s="211"/>
      <c r="H15" s="212"/>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17.25" thickBot="1" x14ac:dyDescent="0.35">
      <c r="B16" s="24">
        <f>IF(B14&lt;&gt;0,B14+1,B15+1)</f>
        <v>10</v>
      </c>
      <c r="C16" s="362" t="s">
        <v>1036</v>
      </c>
      <c r="D16" s="370" t="s">
        <v>21</v>
      </c>
      <c r="E16" s="174"/>
      <c r="F16" s="205" t="str">
        <f>IF($C$4="Primary Vendor Module Name Here","",$C$4)</f>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19.5" thickBot="1" x14ac:dyDescent="0.3">
      <c r="B17" s="24"/>
      <c r="C17" s="28" t="s">
        <v>230</v>
      </c>
      <c r="D17" s="29"/>
      <c r="E17" s="193"/>
      <c r="F17" s="193"/>
      <c r="G17" s="193"/>
      <c r="H17" s="194"/>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16.5" x14ac:dyDescent="0.3">
      <c r="B18" s="24">
        <f>IF(B16&lt;&gt;0,B16+1,B14+1)</f>
        <v>11</v>
      </c>
      <c r="C18" s="362" t="s">
        <v>1037</v>
      </c>
      <c r="D18" s="370" t="s">
        <v>21</v>
      </c>
      <c r="E18" s="170"/>
      <c r="F18" s="175" t="str">
        <f>IF($C$4="Primary Vendor Module Name Here","",$C$4)</f>
        <v/>
      </c>
      <c r="G18" s="197"/>
      <c r="H18" s="188"/>
      <c r="AB18" t="str">
        <f>IF(LEN($E18)=0,"N",_xlfn.IFNA(INDEX('RFP Project Manager'!$D$27:$D$32,MATCH($E18,'RFP Project Manager'!$D$27:$D$32,0)),"Error -- Availability entered in an incorrect format"))</f>
        <v>N</v>
      </c>
    </row>
    <row r="19" spans="2:28" ht="16.5" x14ac:dyDescent="0.3">
      <c r="B19" s="24">
        <f>IF(B18&lt;&gt;0,B18+1,B16+1)</f>
        <v>12</v>
      </c>
      <c r="C19" s="362" t="s">
        <v>1038</v>
      </c>
      <c r="D19" s="370" t="s">
        <v>21</v>
      </c>
      <c r="E19" s="174"/>
      <c r="F19" s="175" t="str">
        <f>IF($C$4="Primary Vendor Module Name Here","",$C$4)</f>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16.5" x14ac:dyDescent="0.3">
      <c r="B20" s="24">
        <f t="shared" si="1"/>
        <v>13</v>
      </c>
      <c r="C20" s="362" t="s">
        <v>231</v>
      </c>
      <c r="D20" s="370" t="s">
        <v>21</v>
      </c>
      <c r="E20" s="174"/>
      <c r="F20" s="175" t="str">
        <f>IF($C$4="Primary Vendor Module Name Here","",$C$4)</f>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33" x14ac:dyDescent="0.3">
      <c r="B21" s="24">
        <f t="shared" si="1"/>
        <v>14</v>
      </c>
      <c r="C21" s="362" t="s">
        <v>1039</v>
      </c>
      <c r="D21" s="370" t="s">
        <v>21</v>
      </c>
      <c r="E21" s="174"/>
      <c r="F21" s="175" t="str">
        <f>IF($C$4="Primary Vendor Module Name Here","",$C$4)</f>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17.25" thickBot="1" x14ac:dyDescent="0.35">
      <c r="B22" s="24">
        <f t="shared" si="1"/>
        <v>15</v>
      </c>
      <c r="C22" s="362" t="s">
        <v>1040</v>
      </c>
      <c r="D22" s="370" t="s">
        <v>21</v>
      </c>
      <c r="E22" s="174"/>
      <c r="F22" s="175" t="str">
        <f>IF($C$4="Primary Vendor Module Name Here","",$C$4)</f>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19.5" thickBot="1" x14ac:dyDescent="0.3">
      <c r="B23" s="24"/>
      <c r="C23" s="28" t="s">
        <v>1275</v>
      </c>
      <c r="D23" s="29"/>
      <c r="E23" s="193"/>
      <c r="F23" s="193"/>
      <c r="G23" s="193"/>
      <c r="H23" s="194"/>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IF(B22&lt;&gt;0,B22+1,B21+1)</f>
        <v>16</v>
      </c>
      <c r="C24" s="362" t="s">
        <v>1041</v>
      </c>
      <c r="D24" s="370" t="s">
        <v>19</v>
      </c>
      <c r="E24" s="170"/>
      <c r="F24" s="175" t="str">
        <f>IF($C$4="Primary Vendor Module Name Here","",$C$4)</f>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17.25" thickBot="1" x14ac:dyDescent="0.35">
      <c r="B25" s="24">
        <f>IF(B24&lt;&gt;0,B24+1,B22+1)</f>
        <v>17</v>
      </c>
      <c r="C25" s="362" t="s">
        <v>232</v>
      </c>
      <c r="D25" s="370" t="s">
        <v>19</v>
      </c>
      <c r="E25" s="174"/>
      <c r="F25" s="175" t="str">
        <f>IF($C$4="Primary Vendor Module Name Here","",$C$4)</f>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19.5" thickBot="1" x14ac:dyDescent="0.3">
      <c r="B26" s="24"/>
      <c r="C26" s="28" t="s">
        <v>233</v>
      </c>
      <c r="D26" s="29"/>
      <c r="E26" s="193"/>
      <c r="F26" s="193"/>
      <c r="G26" s="193"/>
      <c r="H26" s="194"/>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16.5" x14ac:dyDescent="0.3">
      <c r="B27" s="24">
        <f>IF(B25&lt;&gt;0,B25+1,B24+1)</f>
        <v>18</v>
      </c>
      <c r="C27" s="362" t="s">
        <v>1042</v>
      </c>
      <c r="D27" s="370" t="s">
        <v>19</v>
      </c>
      <c r="E27" s="170"/>
      <c r="F27" s="175" t="str">
        <f t="shared" ref="F27:F36" si="2">IF($C$4="Primary Vendor Module Name Here","",$C$4)</f>
        <v/>
      </c>
      <c r="G27" s="197"/>
      <c r="H27" s="188"/>
      <c r="AB27" t="str">
        <f>IF(LEN($E27)=0,"N",_xlfn.IFNA(INDEX('RFP Project Manager'!$D$27:$D$32,MATCH($E27,'RFP Project Manager'!$D$27:$D$32,0)),"Error -- Availability entered in an incorrect format"))</f>
        <v>N</v>
      </c>
    </row>
    <row r="28" spans="2:28" ht="16.5" x14ac:dyDescent="0.3">
      <c r="B28" s="24">
        <f>IF(B27&lt;&gt;0,B27+1,B25+1)</f>
        <v>19</v>
      </c>
      <c r="C28" s="362" t="s">
        <v>1043</v>
      </c>
      <c r="D28" s="370" t="s">
        <v>19</v>
      </c>
      <c r="E28" s="174"/>
      <c r="F28" s="175" t="str">
        <f t="shared" si="2"/>
        <v/>
      </c>
      <c r="G28" s="197"/>
      <c r="H28" s="188"/>
      <c r="AB28" t="str">
        <f>IF(LEN($E28)=0,"N",_xlfn.IFNA(INDEX('RFP Project Manager'!$D$27:$D$32,MATCH($E28,'RFP Project Manager'!$D$27:$D$32,0)),"Error -- Availability entered in an incorrect format"))</f>
        <v>N</v>
      </c>
    </row>
    <row r="29" spans="2:28" ht="16.5" x14ac:dyDescent="0.3">
      <c r="B29" s="24">
        <f t="shared" si="1"/>
        <v>20</v>
      </c>
      <c r="C29" s="362" t="s">
        <v>1044</v>
      </c>
      <c r="D29" s="370" t="s">
        <v>19</v>
      </c>
      <c r="E29" s="174"/>
      <c r="F29" s="175" t="str">
        <f t="shared" si="2"/>
        <v/>
      </c>
      <c r="G29" s="197"/>
      <c r="H29" s="188"/>
      <c r="AB29" t="str">
        <f>IF(LEN($E29)=0,"N",_xlfn.IFNA(INDEX('RFP Project Manager'!$D$27:$D$32,MATCH($E29,'RFP Project Manager'!$D$27:$D$32,0)),"Error -- Availability entered in an incorrect format"))</f>
        <v>N</v>
      </c>
    </row>
    <row r="30" spans="2:28" ht="16.5" x14ac:dyDescent="0.3">
      <c r="B30" s="24">
        <f t="shared" si="1"/>
        <v>21</v>
      </c>
      <c r="C30" s="362" t="s">
        <v>1045</v>
      </c>
      <c r="D30" s="370" t="s">
        <v>19</v>
      </c>
      <c r="E30" s="174"/>
      <c r="F30" s="175" t="str">
        <f t="shared" si="2"/>
        <v/>
      </c>
      <c r="G30" s="197"/>
      <c r="H30" s="188"/>
      <c r="AB30" t="str">
        <f>IF(LEN($E30)=0,"N",_xlfn.IFNA(INDEX('RFP Project Manager'!$D$27:$D$32,MATCH($E30,'RFP Project Manager'!$D$27:$D$32,0)),"Error -- Availability entered in an incorrect format"))</f>
        <v>N</v>
      </c>
    </row>
    <row r="31" spans="2:28" ht="49.5" x14ac:dyDescent="0.3">
      <c r="B31" s="24">
        <f t="shared" si="1"/>
        <v>22</v>
      </c>
      <c r="C31" s="362" t="s">
        <v>1046</v>
      </c>
      <c r="D31" s="370" t="s">
        <v>21</v>
      </c>
      <c r="E31" s="174"/>
      <c r="F31" s="175" t="str">
        <f t="shared" si="2"/>
        <v/>
      </c>
      <c r="G31" s="197"/>
      <c r="H31" s="188"/>
      <c r="AB31" t="str">
        <f>IF(LEN($E31)=0,"N",_xlfn.IFNA(INDEX('RFP Project Manager'!$D$27:$D$32,MATCH($E31,'RFP Project Manager'!$D$27:$D$32,0)),"Error -- Availability entered in an incorrect format"))</f>
        <v>N</v>
      </c>
    </row>
    <row r="32" spans="2:28" ht="33" x14ac:dyDescent="0.3">
      <c r="B32" s="24">
        <f t="shared" si="1"/>
        <v>23</v>
      </c>
      <c r="C32" s="362" t="s">
        <v>1047</v>
      </c>
      <c r="D32" s="370" t="s">
        <v>21</v>
      </c>
      <c r="E32" s="174"/>
      <c r="F32" s="175" t="str">
        <f t="shared" si="2"/>
        <v/>
      </c>
      <c r="G32" s="197"/>
      <c r="H32" s="188"/>
      <c r="AB32" t="str">
        <f>IF(LEN($E32)=0,"N",_xlfn.IFNA(INDEX('RFP Project Manager'!$D$27:$D$32,MATCH($E32,'RFP Project Manager'!$D$27:$D$32,0)),"Error -- Availability entered in an incorrect format"))</f>
        <v>N</v>
      </c>
    </row>
    <row r="33" spans="2:28" ht="16.5" x14ac:dyDescent="0.3">
      <c r="B33" s="24">
        <f t="shared" si="1"/>
        <v>24</v>
      </c>
      <c r="C33" s="362" t="s">
        <v>1048</v>
      </c>
      <c r="D33" s="370" t="s">
        <v>21</v>
      </c>
      <c r="E33" s="174"/>
      <c r="F33" s="175" t="str">
        <f t="shared" si="2"/>
        <v/>
      </c>
      <c r="G33" s="197"/>
      <c r="H33" s="188"/>
      <c r="AB33" t="str">
        <f>IF(LEN($E33)=0,"N",_xlfn.IFNA(INDEX('RFP Project Manager'!$D$27:$D$32,MATCH($E33,'RFP Project Manager'!$D$27:$D$32,0)),"Error -- Availability entered in an incorrect format"))</f>
        <v>N</v>
      </c>
    </row>
    <row r="34" spans="2:28" ht="33" x14ac:dyDescent="0.3">
      <c r="B34" s="24">
        <f t="shared" si="1"/>
        <v>25</v>
      </c>
      <c r="C34" s="362" t="s">
        <v>1049</v>
      </c>
      <c r="D34" s="370" t="s">
        <v>19</v>
      </c>
      <c r="E34" s="174"/>
      <c r="F34" s="175" t="str">
        <f t="shared" si="2"/>
        <v/>
      </c>
      <c r="G34" s="197"/>
      <c r="H34" s="188"/>
      <c r="AB34" t="str">
        <f>IF(LEN($E34)=0,"N",_xlfn.IFNA(INDEX('RFP Project Manager'!$D$27:$D$32,MATCH($E34,'RFP Project Manager'!$D$27:$D$32,0)),"Error -- Availability entered in an incorrect format"))</f>
        <v>N</v>
      </c>
    </row>
    <row r="35" spans="2:28" ht="16.5" x14ac:dyDescent="0.3">
      <c r="B35" s="24">
        <f t="shared" si="1"/>
        <v>26</v>
      </c>
      <c r="C35" s="362" t="s">
        <v>1050</v>
      </c>
      <c r="D35" s="370" t="s">
        <v>19</v>
      </c>
      <c r="E35" s="174"/>
      <c r="F35" s="175" t="str">
        <f t="shared" si="2"/>
        <v/>
      </c>
      <c r="G35" s="197"/>
      <c r="H35" s="188"/>
      <c r="AB35" t="str">
        <f>IF(LEN($E35)=0,"N",_xlfn.IFNA(INDEX('RFP Project Manager'!$D$27:$D$32,MATCH($E35,'RFP Project Manager'!$D$27:$D$32,0)),"Error -- Availability entered in an incorrect format"))</f>
        <v>N</v>
      </c>
    </row>
    <row r="36" spans="2:28" ht="33.75" thickBot="1" x14ac:dyDescent="0.35">
      <c r="B36" s="24">
        <f t="shared" si="1"/>
        <v>27</v>
      </c>
      <c r="C36" s="362" t="s">
        <v>1276</v>
      </c>
      <c r="D36" s="370" t="s">
        <v>19</v>
      </c>
      <c r="E36" s="174"/>
      <c r="F36" s="175" t="str">
        <f t="shared" si="2"/>
        <v/>
      </c>
      <c r="G36" s="197"/>
      <c r="H36" s="188"/>
      <c r="AB36" t="str">
        <f>IF(LEN($E36)=0,"N",_xlfn.IFNA(INDEX('RFP Project Manager'!$D$27:$D$32,MATCH($E36,'RFP Project Manager'!$D$27:$D$32,0)),"Error -- Availability entered in an incorrect format"))</f>
        <v>N</v>
      </c>
    </row>
    <row r="37" spans="2:28" ht="19.5" thickBot="1" x14ac:dyDescent="0.3">
      <c r="B37" s="24"/>
      <c r="C37" s="28" t="s">
        <v>234</v>
      </c>
      <c r="D37" s="29"/>
      <c r="E37" s="193"/>
      <c r="F37" s="193"/>
      <c r="G37" s="193"/>
      <c r="H37" s="194"/>
      <c r="AB37" t="str">
        <f>IF(LEN($E37)=0,"N",_xlfn.IFNA(INDEX('RFP Project Manager'!$D$27:$D$32,MATCH($E37,'RFP Project Manager'!$D$27:$D$32,0)),"Error -- Availability entered in an incorrect format"))</f>
        <v>N</v>
      </c>
    </row>
    <row r="38" spans="2:28" ht="16.5" x14ac:dyDescent="0.3">
      <c r="B38" s="24">
        <f>IF(B36&lt;&gt;0,B36+1,B35+1)</f>
        <v>28</v>
      </c>
      <c r="C38" s="362" t="s">
        <v>1051</v>
      </c>
      <c r="D38" s="370" t="s">
        <v>21</v>
      </c>
      <c r="E38" s="170"/>
      <c r="F38" s="175" t="str">
        <f>IF($C$4="Primary Vendor Module Name Here","",$C$4)</f>
        <v/>
      </c>
      <c r="G38" s="197"/>
      <c r="H38" s="188"/>
      <c r="AB38" t="str">
        <f>IF(LEN($E38)=0,"N",_xlfn.IFNA(INDEX('RFP Project Manager'!$D$27:$D$32,MATCH($E38,'RFP Project Manager'!$D$27:$D$32,0)),"Error -- Availability entered in an incorrect format"))</f>
        <v>N</v>
      </c>
    </row>
    <row r="39" spans="2:28" ht="16.5" x14ac:dyDescent="0.3">
      <c r="B39" s="24">
        <f>IF(B38&lt;&gt;0,B38+1,B36+1)</f>
        <v>29</v>
      </c>
      <c r="C39" s="362" t="s">
        <v>1052</v>
      </c>
      <c r="D39" s="370" t="s">
        <v>21</v>
      </c>
      <c r="E39" s="174"/>
      <c r="F39" s="175" t="str">
        <f>IF($C$4="Primary Vendor Module Name Here","",$C$4)</f>
        <v/>
      </c>
      <c r="G39" s="197"/>
      <c r="H39" s="188"/>
      <c r="AB39" t="str">
        <f>IF(LEN($E39)=0,"N",_xlfn.IFNA(INDEX('RFP Project Manager'!$D$27:$D$32,MATCH($E39,'RFP Project Manager'!$D$27:$D$32,0)),"Error -- Availability entered in an incorrect format"))</f>
        <v>N</v>
      </c>
    </row>
    <row r="40" spans="2:28" ht="16.5" x14ac:dyDescent="0.3">
      <c r="B40" s="24">
        <f t="shared" si="1"/>
        <v>30</v>
      </c>
      <c r="C40" s="362" t="s">
        <v>1053</v>
      </c>
      <c r="D40" s="370" t="s">
        <v>21</v>
      </c>
      <c r="E40" s="174"/>
      <c r="F40" s="175" t="str">
        <f>IF($C$4="Primary Vendor Module Name Here","",$C$4)</f>
        <v/>
      </c>
      <c r="G40" s="197"/>
      <c r="H40" s="188"/>
      <c r="AB40" t="str">
        <f>IF(LEN($E40)=0,"N",_xlfn.IFNA(INDEX('RFP Project Manager'!$D$27:$D$32,MATCH($E40,'RFP Project Manager'!$D$27:$D$32,0)),"Error -- Availability entered in an incorrect format"))</f>
        <v>N</v>
      </c>
    </row>
    <row r="41" spans="2:28" ht="33" x14ac:dyDescent="0.3">
      <c r="B41" s="24">
        <f t="shared" si="1"/>
        <v>31</v>
      </c>
      <c r="C41" s="362" t="s">
        <v>1054</v>
      </c>
      <c r="D41" s="370" t="s">
        <v>21</v>
      </c>
      <c r="E41" s="174"/>
      <c r="F41" s="175" t="str">
        <f>IF($C$4="Primary Vendor Module Name Here","",$C$4)</f>
        <v/>
      </c>
      <c r="G41" s="197"/>
      <c r="H41" s="188"/>
      <c r="AB41" t="str">
        <f>IF(LEN($E41)=0,"N",_xlfn.IFNA(INDEX('RFP Project Manager'!$D$27:$D$32,MATCH($E41,'RFP Project Manager'!$D$27:$D$32,0)),"Error -- Availability entered in an incorrect format"))</f>
        <v>N</v>
      </c>
    </row>
    <row r="42" spans="2:28" ht="17.25" thickBot="1" x14ac:dyDescent="0.35">
      <c r="B42" s="24">
        <f t="shared" si="1"/>
        <v>32</v>
      </c>
      <c r="C42" s="362" t="s">
        <v>1055</v>
      </c>
      <c r="D42" s="370" t="s">
        <v>21</v>
      </c>
      <c r="E42" s="174"/>
      <c r="F42" s="175" t="str">
        <f>IF($C$4="Primary Vendor Module Name Here","",$C$4)</f>
        <v/>
      </c>
      <c r="G42" s="197"/>
      <c r="H42" s="188"/>
      <c r="AB42" t="str">
        <f>IF(LEN($E42)=0,"N",_xlfn.IFNA(INDEX('RFP Project Manager'!$D$27:$D$32,MATCH($E42,'RFP Project Manager'!$D$27:$D$32,0)),"Error -- Availability entered in an incorrect format"))</f>
        <v>N</v>
      </c>
    </row>
    <row r="43" spans="2:28" ht="19.5" thickBot="1" x14ac:dyDescent="0.3">
      <c r="B43" s="24"/>
      <c r="C43" s="28" t="s">
        <v>235</v>
      </c>
      <c r="D43" s="29"/>
      <c r="E43" s="193"/>
      <c r="F43" s="193"/>
      <c r="G43" s="193"/>
      <c r="H43" s="194"/>
      <c r="AB43" t="str">
        <f>IF(LEN($E43)=0,"N",_xlfn.IFNA(INDEX('RFP Project Manager'!$D$27:$D$32,MATCH($E43,'RFP Project Manager'!$D$27:$D$32,0)),"Error -- Availability entered in an incorrect format"))</f>
        <v>N</v>
      </c>
    </row>
    <row r="44" spans="2:28" ht="16.5" x14ac:dyDescent="0.3">
      <c r="B44" s="24">
        <f t="shared" si="1"/>
        <v>33</v>
      </c>
      <c r="C44" s="393" t="s">
        <v>236</v>
      </c>
      <c r="D44" s="370" t="s">
        <v>21</v>
      </c>
      <c r="E44" s="170"/>
      <c r="F44" s="175" t="str">
        <f>IF($C$4="Primary Vendor Module Name Here","",$C$4)</f>
        <v/>
      </c>
      <c r="G44" s="197"/>
      <c r="H44" s="188"/>
      <c r="AB44" t="str">
        <f>IF(LEN($E44)=0,"N",_xlfn.IFNA(INDEX('RFP Project Manager'!$D$27:$D$32,MATCH($E44,'RFP Project Manager'!$D$27:$D$32,0)),"Error -- Availability entered in an incorrect format"))</f>
        <v>N</v>
      </c>
    </row>
    <row r="45" spans="2:28" ht="16.5" x14ac:dyDescent="0.3">
      <c r="B45" s="24">
        <f t="shared" si="1"/>
        <v>34</v>
      </c>
      <c r="C45" s="393" t="s">
        <v>237</v>
      </c>
      <c r="D45" s="370" t="s">
        <v>21</v>
      </c>
      <c r="E45" s="174"/>
      <c r="F45" s="175" t="str">
        <f>IF($C$4="Primary Vendor Module Name Here","",$C$4)</f>
        <v/>
      </c>
      <c r="G45" s="197"/>
      <c r="H45" s="188"/>
      <c r="AB45" t="str">
        <f>IF(LEN($E45)=0,"N",_xlfn.IFNA(INDEX('RFP Project Manager'!$D$27:$D$32,MATCH($E45,'RFP Project Manager'!$D$27:$D$32,0)),"Error -- Availability entered in an incorrect format"))</f>
        <v>N</v>
      </c>
    </row>
    <row r="46" spans="2:28" ht="17.25" thickBot="1" x14ac:dyDescent="0.35">
      <c r="B46" s="24">
        <f t="shared" si="1"/>
        <v>35</v>
      </c>
      <c r="C46" s="393" t="s">
        <v>238</v>
      </c>
      <c r="D46" s="370" t="s">
        <v>21</v>
      </c>
      <c r="E46" s="174"/>
      <c r="F46" s="175" t="str">
        <f>IF($C$4="Primary Vendor Module Name Here","",$C$4)</f>
        <v/>
      </c>
      <c r="G46" s="197"/>
      <c r="H46" s="188"/>
      <c r="AB46" t="str">
        <f>IF(LEN($E46)=0,"N",_xlfn.IFNA(INDEX('RFP Project Manager'!$D$27:$D$32,MATCH($E46,'RFP Project Manager'!$D$27:$D$32,0)),"Error -- Availability entered in an incorrect format"))</f>
        <v>N</v>
      </c>
    </row>
    <row r="47" spans="2:28" ht="19.5" thickBot="1" x14ac:dyDescent="0.3">
      <c r="B47" s="24"/>
      <c r="C47" s="28" t="s">
        <v>1024</v>
      </c>
      <c r="D47" s="29"/>
      <c r="E47" s="193"/>
      <c r="F47" s="193"/>
      <c r="G47" s="193"/>
      <c r="H47" s="194"/>
      <c r="AB47" t="str">
        <f>IF(LEN($E47)=0,"N",_xlfn.IFNA(INDEX('RFP Project Manager'!$D$27:$D$32,MATCH($E47,'RFP Project Manager'!$D$27:$D$32,0)),"Error -- Availability entered in an incorrect format"))</f>
        <v>N</v>
      </c>
    </row>
    <row r="48" spans="2:28" ht="33" x14ac:dyDescent="0.3">
      <c r="B48" s="24">
        <f>IF(B46&lt;&gt;0,B46+1,B45+1)</f>
        <v>36</v>
      </c>
      <c r="C48" s="362" t="s">
        <v>1056</v>
      </c>
      <c r="D48" s="370" t="s">
        <v>19</v>
      </c>
      <c r="E48" s="170"/>
      <c r="F48" s="175" t="str">
        <f>IF($C$4="Primary Vendor Module Name Here","",$C$4)</f>
        <v/>
      </c>
      <c r="G48" s="197"/>
      <c r="H48" s="188"/>
      <c r="AB48" t="str">
        <f>IF(LEN($E48)=0,"N",_xlfn.IFNA(INDEX('RFP Project Manager'!$D$27:$D$32,MATCH($E48,'RFP Project Manager'!$D$27:$D$32,0)),"Error -- Availability entered in an incorrect format"))</f>
        <v>N</v>
      </c>
    </row>
    <row r="49" spans="2:28" ht="16.5" x14ac:dyDescent="0.3">
      <c r="B49" s="24">
        <f>IF(B48&lt;&gt;0,B48+1,B46+1)</f>
        <v>37</v>
      </c>
      <c r="C49" s="362" t="s">
        <v>1057</v>
      </c>
      <c r="D49" s="370" t="s">
        <v>19</v>
      </c>
      <c r="E49" s="174"/>
      <c r="F49" s="175" t="str">
        <f>IF($C$4="Primary Vendor Module Name Here","",$C$4)</f>
        <v/>
      </c>
      <c r="G49" s="197"/>
      <c r="H49" s="188"/>
      <c r="AB49" t="str">
        <f>IF(LEN($E49)=0,"N",_xlfn.IFNA(INDEX('RFP Project Manager'!$D$27:$D$32,MATCH($E49,'RFP Project Manager'!$D$27:$D$32,0)),"Error -- Availability entered in an incorrect format"))</f>
        <v>N</v>
      </c>
    </row>
    <row r="50" spans="2:28" ht="33" x14ac:dyDescent="0.3">
      <c r="B50" s="24">
        <f t="shared" si="1"/>
        <v>38</v>
      </c>
      <c r="C50" s="362" t="s">
        <v>1058</v>
      </c>
      <c r="D50" s="370" t="s">
        <v>21</v>
      </c>
      <c r="E50" s="174"/>
      <c r="F50" s="175" t="str">
        <f>IF($C$4="Primary Vendor Module Name Here","",$C$4)</f>
        <v/>
      </c>
      <c r="G50" s="197"/>
      <c r="H50" s="188"/>
      <c r="AB50" t="str">
        <f>IF(LEN($E50)=0,"N",_xlfn.IFNA(INDEX('RFP Project Manager'!$D$27:$D$32,MATCH($E50,'RFP Project Manager'!$D$27:$D$32,0)),"Error -- Availability entered in an incorrect format"))</f>
        <v>N</v>
      </c>
    </row>
    <row r="51" spans="2:28" ht="16.5" x14ac:dyDescent="0.3">
      <c r="B51" s="24">
        <f t="shared" si="1"/>
        <v>39</v>
      </c>
      <c r="C51" s="362" t="s">
        <v>1059</v>
      </c>
      <c r="D51" s="370" t="s">
        <v>21</v>
      </c>
      <c r="E51" s="174"/>
      <c r="F51" s="175" t="str">
        <f>IF($C$4="Primary Vendor Module Name Here","",$C$4)</f>
        <v/>
      </c>
      <c r="G51" s="197"/>
      <c r="H51" s="188"/>
      <c r="AB51" t="str">
        <f>IF(LEN($E51)=0,"N",_xlfn.IFNA(INDEX('RFP Project Manager'!$D$27:$D$32,MATCH($E51,'RFP Project Manager'!$D$27:$D$32,0)),"Error -- Availability entered in an incorrect format"))</f>
        <v>N</v>
      </c>
    </row>
    <row r="52" spans="2:28" ht="50.25" thickBot="1" x14ac:dyDescent="0.35">
      <c r="B52" s="24">
        <f t="shared" si="1"/>
        <v>40</v>
      </c>
      <c r="C52" s="362" t="s">
        <v>1277</v>
      </c>
      <c r="D52" s="370" t="s">
        <v>22</v>
      </c>
      <c r="E52" s="174"/>
      <c r="F52" s="175" t="str">
        <f>IF($C$4="Primary Vendor Module Name Here","",$C$4)</f>
        <v/>
      </c>
      <c r="G52" s="197"/>
      <c r="H52" s="188"/>
      <c r="AB52" t="str">
        <f>IF(LEN($E52)=0,"N",_xlfn.IFNA(INDEX('RFP Project Manager'!$D$27:$D$32,MATCH($E52,'RFP Project Manager'!$D$27:$D$32,0)),"Error -- Availability entered in an incorrect format"))</f>
        <v>N</v>
      </c>
    </row>
    <row r="53" spans="2:28" ht="19.5" thickBot="1" x14ac:dyDescent="0.3">
      <c r="B53" s="24"/>
      <c r="C53" s="28" t="s">
        <v>1025</v>
      </c>
      <c r="D53" s="29"/>
      <c r="E53" s="193"/>
      <c r="F53" s="193"/>
      <c r="G53" s="193"/>
      <c r="H53" s="194"/>
      <c r="AB53" t="str">
        <f>IF(LEN($E53)=0,"N",_xlfn.IFNA(INDEX('RFP Project Manager'!$D$27:$D$32,MATCH($E53,'RFP Project Manager'!$D$27:$D$32,0)),"Error -- Availability entered in an incorrect format"))</f>
        <v>N</v>
      </c>
    </row>
    <row r="54" spans="2:28" ht="33" x14ac:dyDescent="0.3">
      <c r="B54" s="24">
        <f t="shared" si="1"/>
        <v>41</v>
      </c>
      <c r="C54" s="362" t="s">
        <v>239</v>
      </c>
      <c r="D54" s="370" t="s">
        <v>19</v>
      </c>
      <c r="E54" s="170"/>
      <c r="F54" s="175" t="str">
        <f t="shared" ref="F54:F63" si="3">IF($C$4="Primary Vendor Module Name Here","",$C$4)</f>
        <v/>
      </c>
      <c r="G54" s="197"/>
      <c r="H54" s="188"/>
      <c r="AB54" t="str">
        <f>IF(LEN($E54)=0,"N",_xlfn.IFNA(INDEX('RFP Project Manager'!$D$27:$D$32,MATCH($E54,'RFP Project Manager'!$D$27:$D$32,0)),"Error -- Availability entered in an incorrect format"))</f>
        <v>N</v>
      </c>
    </row>
    <row r="55" spans="2:28" ht="16.5" x14ac:dyDescent="0.3">
      <c r="B55" s="24">
        <f t="shared" si="1"/>
        <v>42</v>
      </c>
      <c r="C55" s="362" t="s">
        <v>240</v>
      </c>
      <c r="D55" s="370" t="s">
        <v>19</v>
      </c>
      <c r="E55" s="174"/>
      <c r="F55" s="175" t="str">
        <f t="shared" si="3"/>
        <v/>
      </c>
      <c r="G55" s="197"/>
      <c r="H55" s="188"/>
      <c r="AB55" t="str">
        <f>IF(LEN($E55)=0,"N",_xlfn.IFNA(INDEX('RFP Project Manager'!$D$27:$D$32,MATCH($E55,'RFP Project Manager'!$D$27:$D$32,0)),"Error -- Availability entered in an incorrect format"))</f>
        <v>N</v>
      </c>
    </row>
    <row r="56" spans="2:28" ht="33" x14ac:dyDescent="0.3">
      <c r="B56" s="24">
        <f t="shared" si="1"/>
        <v>43</v>
      </c>
      <c r="C56" s="362" t="s">
        <v>241</v>
      </c>
      <c r="D56" s="370" t="s">
        <v>19</v>
      </c>
      <c r="E56" s="174"/>
      <c r="F56" s="175" t="str">
        <f t="shared" si="3"/>
        <v/>
      </c>
      <c r="G56" s="197"/>
      <c r="H56" s="188"/>
      <c r="AB56" t="str">
        <f>IF(LEN($E56)=0,"N",_xlfn.IFNA(INDEX('RFP Project Manager'!$D$27:$D$32,MATCH($E56,'RFP Project Manager'!$D$27:$D$32,0)),"Error -- Availability entered in an incorrect format"))</f>
        <v>N</v>
      </c>
    </row>
    <row r="57" spans="2:28" ht="16.5" x14ac:dyDescent="0.3">
      <c r="B57" s="24">
        <f t="shared" si="1"/>
        <v>44</v>
      </c>
      <c r="C57" s="362" t="s">
        <v>242</v>
      </c>
      <c r="D57" s="370" t="s">
        <v>19</v>
      </c>
      <c r="E57" s="174"/>
      <c r="F57" s="175" t="str">
        <f t="shared" si="3"/>
        <v/>
      </c>
      <c r="G57" s="197"/>
      <c r="H57" s="188"/>
      <c r="AB57" t="str">
        <f>IF(LEN($E57)=0,"N",_xlfn.IFNA(INDEX('RFP Project Manager'!$D$27:$D$32,MATCH($E57,'RFP Project Manager'!$D$27:$D$32,0)),"Error -- Availability entered in an incorrect format"))</f>
        <v>N</v>
      </c>
    </row>
    <row r="58" spans="2:28" ht="16.5" x14ac:dyDescent="0.3">
      <c r="B58" s="24">
        <f t="shared" si="1"/>
        <v>45</v>
      </c>
      <c r="C58" s="362" t="s">
        <v>243</v>
      </c>
      <c r="D58" s="370" t="s">
        <v>19</v>
      </c>
      <c r="E58" s="174"/>
      <c r="F58" s="175" t="str">
        <f t="shared" si="3"/>
        <v/>
      </c>
      <c r="G58" s="197"/>
      <c r="H58" s="188"/>
      <c r="AB58" t="str">
        <f>IF(LEN($E58)=0,"N",_xlfn.IFNA(INDEX('RFP Project Manager'!$D$27:$D$32,MATCH($E58,'RFP Project Manager'!$D$27:$D$32,0)),"Error -- Availability entered in an incorrect format"))</f>
        <v>N</v>
      </c>
    </row>
    <row r="59" spans="2:28" ht="33" x14ac:dyDescent="0.3">
      <c r="B59" s="24">
        <f t="shared" si="1"/>
        <v>46</v>
      </c>
      <c r="C59" s="362" t="s">
        <v>244</v>
      </c>
      <c r="D59" s="370" t="s">
        <v>19</v>
      </c>
      <c r="E59" s="174"/>
      <c r="F59" s="175" t="str">
        <f t="shared" si="3"/>
        <v/>
      </c>
      <c r="G59" s="197"/>
      <c r="H59" s="188"/>
      <c r="AB59" t="str">
        <f>IF(LEN($E59)=0,"N",_xlfn.IFNA(INDEX('RFP Project Manager'!$D$27:$D$32,MATCH($E59,'RFP Project Manager'!$D$27:$D$32,0)),"Error -- Availability entered in an incorrect format"))</f>
        <v>N</v>
      </c>
    </row>
    <row r="60" spans="2:28" ht="16.5" x14ac:dyDescent="0.3">
      <c r="B60" s="24">
        <f t="shared" si="1"/>
        <v>47</v>
      </c>
      <c r="C60" s="362" t="s">
        <v>245</v>
      </c>
      <c r="D60" s="370" t="s">
        <v>19</v>
      </c>
      <c r="E60" s="174"/>
      <c r="F60" s="175" t="str">
        <f t="shared" si="3"/>
        <v/>
      </c>
      <c r="G60" s="197"/>
      <c r="H60" s="188"/>
      <c r="AB60" t="str">
        <f>IF(LEN($E60)=0,"N",_xlfn.IFNA(INDEX('RFP Project Manager'!$D$27:$D$32,MATCH($E60,'RFP Project Manager'!$D$27:$D$32,0)),"Error -- Availability entered in an incorrect format"))</f>
        <v>N</v>
      </c>
    </row>
    <row r="61" spans="2:28" ht="33" x14ac:dyDescent="0.3">
      <c r="B61" s="24">
        <f t="shared" si="1"/>
        <v>48</v>
      </c>
      <c r="C61" s="362" t="s">
        <v>246</v>
      </c>
      <c r="D61" s="370" t="s">
        <v>19</v>
      </c>
      <c r="E61" s="174"/>
      <c r="F61" s="175" t="str">
        <f t="shared" si="3"/>
        <v/>
      </c>
      <c r="G61" s="197"/>
      <c r="H61" s="188"/>
      <c r="AB61" t="str">
        <f>IF(LEN($E61)=0,"N",_xlfn.IFNA(INDEX('RFP Project Manager'!$D$27:$D$32,MATCH($E61,'RFP Project Manager'!$D$27:$D$32,0)),"Error -- Availability entered in an incorrect format"))</f>
        <v>N</v>
      </c>
    </row>
    <row r="62" spans="2:28" ht="16.5" x14ac:dyDescent="0.3">
      <c r="B62" s="24">
        <f t="shared" si="1"/>
        <v>49</v>
      </c>
      <c r="C62" s="362" t="s">
        <v>247</v>
      </c>
      <c r="D62" s="370" t="s">
        <v>19</v>
      </c>
      <c r="E62" s="174"/>
      <c r="F62" s="175" t="str">
        <f t="shared" si="3"/>
        <v/>
      </c>
      <c r="G62" s="197"/>
      <c r="H62" s="188"/>
      <c r="AB62" t="str">
        <f>IF(LEN($E62)=0,"N",_xlfn.IFNA(INDEX('RFP Project Manager'!$D$27:$D$32,MATCH($E62,'RFP Project Manager'!$D$27:$D$32,0)),"Error -- Availability entered in an incorrect format"))</f>
        <v>N</v>
      </c>
    </row>
    <row r="63" spans="2:28" ht="50.25" thickBot="1" x14ac:dyDescent="0.35">
      <c r="B63" s="24">
        <f t="shared" si="1"/>
        <v>50</v>
      </c>
      <c r="C63" s="362" t="s">
        <v>248</v>
      </c>
      <c r="D63" s="370" t="s">
        <v>19</v>
      </c>
      <c r="E63" s="174"/>
      <c r="F63" s="175" t="str">
        <f t="shared" si="3"/>
        <v/>
      </c>
      <c r="G63" s="197"/>
      <c r="H63" s="188"/>
      <c r="AB63" t="str">
        <f>IF(LEN($E63)=0,"N",_xlfn.IFNA(INDEX('RFP Project Manager'!$D$27:$D$32,MATCH($E63,'RFP Project Manager'!$D$27:$D$32,0)),"Error -- Availability entered in an incorrect format"))</f>
        <v>N</v>
      </c>
    </row>
    <row r="64" spans="2:28" ht="19.5" thickBot="1" x14ac:dyDescent="0.3">
      <c r="B64" s="24"/>
      <c r="C64" s="28" t="s">
        <v>249</v>
      </c>
      <c r="D64" s="29"/>
      <c r="E64" s="193"/>
      <c r="F64" s="193"/>
      <c r="G64" s="193"/>
      <c r="H64" s="194"/>
      <c r="AB64" t="str">
        <f>IF(LEN($E64)=0,"N",_xlfn.IFNA(INDEX('RFP Project Manager'!$D$27:$D$32,MATCH($E64,'RFP Project Manager'!$D$27:$D$32,0)),"Error -- Availability entered in an incorrect format"))</f>
        <v>N</v>
      </c>
    </row>
    <row r="65" spans="2:28" ht="33" x14ac:dyDescent="0.3">
      <c r="B65" s="24">
        <f>IF(B63&lt;&gt;0,B63+1,B62+1)</f>
        <v>51</v>
      </c>
      <c r="C65" s="362" t="s">
        <v>250</v>
      </c>
      <c r="D65" s="370" t="s">
        <v>19</v>
      </c>
      <c r="E65" s="170"/>
      <c r="F65" s="175" t="str">
        <f>IF($C$4="Primary Vendor Module Name Here","",$C$4)</f>
        <v/>
      </c>
      <c r="G65" s="197"/>
      <c r="H65" s="188"/>
      <c r="AB65" t="str">
        <f>IF(LEN($E65)=0,"N",_xlfn.IFNA(INDEX('RFP Project Manager'!$D$27:$D$32,MATCH($E65,'RFP Project Manager'!$D$27:$D$32,0)),"Error -- Availability entered in an incorrect format"))</f>
        <v>N</v>
      </c>
    </row>
    <row r="66" spans="2:28" ht="33" x14ac:dyDescent="0.3">
      <c r="B66" s="24">
        <f>IF(B65&lt;&gt;0,B65+1,B63+1)</f>
        <v>52</v>
      </c>
      <c r="C66" s="362" t="s">
        <v>251</v>
      </c>
      <c r="D66" s="370" t="s">
        <v>19</v>
      </c>
      <c r="E66" s="174"/>
      <c r="F66" s="175" t="str">
        <f>IF($C$4="Primary Vendor Module Name Here","",$C$4)</f>
        <v/>
      </c>
      <c r="G66" s="197"/>
      <c r="H66" s="188"/>
      <c r="AB66" t="str">
        <f>IF(LEN($E66)=0,"N",_xlfn.IFNA(INDEX('RFP Project Manager'!$D$27:$D$32,MATCH($E66,'RFP Project Manager'!$D$27:$D$32,0)),"Error -- Availability entered in an incorrect format"))</f>
        <v>N</v>
      </c>
    </row>
    <row r="67" spans="2:28" ht="17.25" thickBot="1" x14ac:dyDescent="0.35">
      <c r="B67" s="24">
        <f t="shared" si="1"/>
        <v>53</v>
      </c>
      <c r="C67" s="362" t="s">
        <v>1060</v>
      </c>
      <c r="D67" s="370" t="s">
        <v>21</v>
      </c>
      <c r="E67" s="174"/>
      <c r="F67" s="175" t="str">
        <f>IF($C$4="Primary Vendor Module Name Here","",$C$4)</f>
        <v/>
      </c>
      <c r="G67" s="197"/>
      <c r="H67" s="188"/>
      <c r="AB67" t="str">
        <f>IF(LEN($E67)=0,"N",_xlfn.IFNA(INDEX('RFP Project Manager'!$D$27:$D$32,MATCH($E67,'RFP Project Manager'!$D$27:$D$32,0)),"Error -- Availability entered in an incorrect format"))</f>
        <v>N</v>
      </c>
    </row>
    <row r="68" spans="2:28" ht="19.5" thickBot="1" x14ac:dyDescent="0.3">
      <c r="B68" s="24"/>
      <c r="C68" s="28" t="s">
        <v>1026</v>
      </c>
      <c r="D68" s="29"/>
      <c r="E68" s="193"/>
      <c r="F68" s="193"/>
      <c r="G68" s="193"/>
      <c r="H68" s="194"/>
      <c r="AB68" t="str">
        <f>IF(LEN($E68)=0,"N",_xlfn.IFNA(INDEX('RFP Project Manager'!$D$27:$D$32,MATCH($E68,'RFP Project Manager'!$D$27:$D$32,0)),"Error -- Availability entered in an incorrect format"))</f>
        <v>N</v>
      </c>
    </row>
    <row r="69" spans="2:28" ht="16.5" x14ac:dyDescent="0.3">
      <c r="B69" s="24">
        <f>IF(B67&lt;&gt;0,B67+1,B66+1)</f>
        <v>54</v>
      </c>
      <c r="C69" s="362" t="s">
        <v>252</v>
      </c>
      <c r="D69" s="370" t="s">
        <v>21</v>
      </c>
      <c r="E69" s="170"/>
      <c r="F69" s="175" t="str">
        <f t="shared" ref="F69:F76" si="4">IF($C$4="Primary Vendor Module Name Here","",$C$4)</f>
        <v/>
      </c>
      <c r="G69" s="197"/>
      <c r="H69" s="188"/>
      <c r="AB69" t="str">
        <f>IF(LEN($E69)=0,"N",_xlfn.IFNA(INDEX('RFP Project Manager'!$D$27:$D$32,MATCH($E69,'RFP Project Manager'!$D$27:$D$32,0)),"Error -- Availability entered in an incorrect format"))</f>
        <v>N</v>
      </c>
    </row>
    <row r="70" spans="2:28" ht="16.5" x14ac:dyDescent="0.3">
      <c r="B70" s="24">
        <f>IF(B69&lt;&gt;0,B69+1,B67+1)</f>
        <v>55</v>
      </c>
      <c r="C70" s="362" t="s">
        <v>253</v>
      </c>
      <c r="D70" s="370" t="s">
        <v>19</v>
      </c>
      <c r="E70" s="174"/>
      <c r="F70" s="175" t="str">
        <f t="shared" si="4"/>
        <v/>
      </c>
      <c r="G70" s="197"/>
      <c r="H70" s="188"/>
      <c r="AB70" t="str">
        <f>IF(LEN($E70)=0,"N",_xlfn.IFNA(INDEX('RFP Project Manager'!$D$27:$D$32,MATCH($E70,'RFP Project Manager'!$D$27:$D$32,0)),"Error -- Availability entered in an incorrect format"))</f>
        <v>N</v>
      </c>
    </row>
    <row r="71" spans="2:28" ht="16.5" x14ac:dyDescent="0.3">
      <c r="B71" s="24">
        <f t="shared" si="1"/>
        <v>56</v>
      </c>
      <c r="C71" s="362" t="s">
        <v>254</v>
      </c>
      <c r="D71" s="370" t="s">
        <v>19</v>
      </c>
      <c r="E71" s="174"/>
      <c r="F71" s="175" t="str">
        <f t="shared" si="4"/>
        <v/>
      </c>
      <c r="G71" s="197"/>
      <c r="H71" s="188"/>
      <c r="AB71" t="str">
        <f>IF(LEN($E71)=0,"N",_xlfn.IFNA(INDEX('RFP Project Manager'!$D$27:$D$32,MATCH($E71,'RFP Project Manager'!$D$27:$D$32,0)),"Error -- Availability entered in an incorrect format"))</f>
        <v>N</v>
      </c>
    </row>
    <row r="72" spans="2:28" ht="16.5" x14ac:dyDescent="0.3">
      <c r="B72" s="24">
        <f t="shared" si="1"/>
        <v>57</v>
      </c>
      <c r="C72" s="362" t="s">
        <v>255</v>
      </c>
      <c r="D72" s="370" t="s">
        <v>19</v>
      </c>
      <c r="E72" s="174"/>
      <c r="F72" s="175" t="str">
        <f t="shared" si="4"/>
        <v/>
      </c>
      <c r="G72" s="197"/>
      <c r="H72" s="188"/>
      <c r="AB72" t="str">
        <f>IF(LEN($E72)=0,"N",_xlfn.IFNA(INDEX('RFP Project Manager'!$D$27:$D$32,MATCH($E72,'RFP Project Manager'!$D$27:$D$32,0)),"Error -- Availability entered in an incorrect format"))</f>
        <v>N</v>
      </c>
    </row>
    <row r="73" spans="2:28" ht="16.5" x14ac:dyDescent="0.3">
      <c r="B73" s="24">
        <f t="shared" si="1"/>
        <v>58</v>
      </c>
      <c r="C73" s="362" t="s">
        <v>97</v>
      </c>
      <c r="D73" s="370" t="s">
        <v>19</v>
      </c>
      <c r="E73" s="174"/>
      <c r="F73" s="175" t="str">
        <f t="shared" si="4"/>
        <v/>
      </c>
      <c r="G73" s="197"/>
      <c r="H73" s="188"/>
      <c r="AB73" t="str">
        <f>IF(LEN($E73)=0,"N",_xlfn.IFNA(INDEX('RFP Project Manager'!$D$27:$D$32,MATCH($E73,'RFP Project Manager'!$D$27:$D$32,0)),"Error -- Availability entered in an incorrect format"))</f>
        <v>N</v>
      </c>
    </row>
    <row r="74" spans="2:28" ht="16.5" x14ac:dyDescent="0.3">
      <c r="B74" s="24">
        <f t="shared" si="1"/>
        <v>59</v>
      </c>
      <c r="C74" s="362" t="s">
        <v>256</v>
      </c>
      <c r="D74" s="370" t="s">
        <v>19</v>
      </c>
      <c r="E74" s="174"/>
      <c r="F74" s="175" t="str">
        <f t="shared" si="4"/>
        <v/>
      </c>
      <c r="G74" s="197"/>
      <c r="H74" s="188"/>
      <c r="AB74" t="str">
        <f>IF(LEN($E74)=0,"N",_xlfn.IFNA(INDEX('RFP Project Manager'!$D$27:$D$32,MATCH($E74,'RFP Project Manager'!$D$27:$D$32,0)),"Error -- Availability entered in an incorrect format"))</f>
        <v>N</v>
      </c>
    </row>
    <row r="75" spans="2:28" ht="16.5" x14ac:dyDescent="0.3">
      <c r="B75" s="24">
        <f t="shared" si="1"/>
        <v>60</v>
      </c>
      <c r="C75" s="362" t="s">
        <v>257</v>
      </c>
      <c r="D75" s="370" t="s">
        <v>21</v>
      </c>
      <c r="E75" s="174"/>
      <c r="F75" s="175" t="str">
        <f t="shared" si="4"/>
        <v/>
      </c>
      <c r="G75" s="197"/>
      <c r="H75" s="188"/>
      <c r="AB75" t="str">
        <f>IF(LEN($E75)=0,"N",_xlfn.IFNA(INDEX('RFP Project Manager'!$D$27:$D$32,MATCH($E75,'RFP Project Manager'!$D$27:$D$32,0)),"Error -- Availability entered in an incorrect format"))</f>
        <v>N</v>
      </c>
    </row>
    <row r="76" spans="2:28" ht="17.25" thickBot="1" x14ac:dyDescent="0.35">
      <c r="B76" s="24">
        <f t="shared" si="1"/>
        <v>61</v>
      </c>
      <c r="C76" s="362" t="s">
        <v>258</v>
      </c>
      <c r="D76" s="370" t="s">
        <v>21</v>
      </c>
      <c r="E76" s="174"/>
      <c r="F76" s="175" t="str">
        <f t="shared" si="4"/>
        <v/>
      </c>
      <c r="G76" s="197"/>
      <c r="H76" s="188"/>
      <c r="AB76" t="str">
        <f>IF(LEN($E76)=0,"N",_xlfn.IFNA(INDEX('RFP Project Manager'!$D$27:$D$32,MATCH($E76,'RFP Project Manager'!$D$27:$D$32,0)),"Error -- Availability entered in an incorrect format"))</f>
        <v>N</v>
      </c>
    </row>
    <row r="77" spans="2:28" ht="19.5" thickBot="1" x14ac:dyDescent="0.3">
      <c r="B77" s="24"/>
      <c r="C77" s="28" t="s">
        <v>259</v>
      </c>
      <c r="D77" s="29"/>
      <c r="E77" s="193"/>
      <c r="F77" s="193"/>
      <c r="G77" s="193"/>
      <c r="H77" s="194"/>
      <c r="AB77" t="str">
        <f>IF(LEN($E77)=0,"N",_xlfn.IFNA(INDEX('RFP Project Manager'!$D$27:$D$32,MATCH($E77,'RFP Project Manager'!$D$27:$D$32,0)),"Error -- Availability entered in an incorrect format"))</f>
        <v>N</v>
      </c>
    </row>
    <row r="78" spans="2:28" ht="16.5" x14ac:dyDescent="0.3">
      <c r="B78" s="24">
        <f>IF(B76&lt;&gt;0,B76+1,B75+1)</f>
        <v>62</v>
      </c>
      <c r="C78" s="362" t="s">
        <v>1061</v>
      </c>
      <c r="D78" s="370" t="s">
        <v>19</v>
      </c>
      <c r="E78" s="170"/>
      <c r="F78" s="175" t="str">
        <f>IF($C$4="Primary Vendor Module Name Here","",$C$4)</f>
        <v/>
      </c>
      <c r="G78" s="197"/>
      <c r="H78" s="188"/>
      <c r="AB78" t="str">
        <f>IF(LEN($E78)=0,"N",_xlfn.IFNA(INDEX('RFP Project Manager'!$D$27:$D$32,MATCH($E78,'RFP Project Manager'!$D$27:$D$32,0)),"Error -- Availability entered in an incorrect format"))</f>
        <v>N</v>
      </c>
    </row>
    <row r="79" spans="2:28" ht="17.25" thickBot="1" x14ac:dyDescent="0.35">
      <c r="B79" s="24">
        <f>IF(B78&lt;&gt;0,B78+1,B76+1)</f>
        <v>63</v>
      </c>
      <c r="C79" s="362" t="s">
        <v>1062</v>
      </c>
      <c r="D79" s="370" t="s">
        <v>19</v>
      </c>
      <c r="E79" s="174"/>
      <c r="F79" s="175" t="str">
        <f>IF($C$4="Primary Vendor Module Name Here","",$C$4)</f>
        <v/>
      </c>
      <c r="G79" s="197"/>
      <c r="H79" s="188"/>
      <c r="AB79" t="str">
        <f>IF(LEN($E79)=0,"N",_xlfn.IFNA(INDEX('RFP Project Manager'!$D$27:$D$32,MATCH($E79,'RFP Project Manager'!$D$27:$D$32,0)),"Error -- Availability entered in an incorrect format"))</f>
        <v>N</v>
      </c>
    </row>
    <row r="80" spans="2:28" ht="19.5" thickBot="1" x14ac:dyDescent="0.3">
      <c r="B80" s="24"/>
      <c r="C80" s="28" t="s">
        <v>252</v>
      </c>
      <c r="D80" s="29"/>
      <c r="E80" s="193"/>
      <c r="F80" s="193"/>
      <c r="G80" s="193"/>
      <c r="H80" s="194"/>
      <c r="AB80" t="str">
        <f>IF(LEN($E80)=0,"N",_xlfn.IFNA(INDEX('RFP Project Manager'!$D$27:$D$32,MATCH($E80,'RFP Project Manager'!$D$27:$D$32,0)),"Error -- Availability entered in an incorrect format"))</f>
        <v>N</v>
      </c>
    </row>
    <row r="81" spans="2:28" ht="33" x14ac:dyDescent="0.3">
      <c r="B81" s="24">
        <f>IF(B79&lt;&gt;0,B79+1,B78+1)</f>
        <v>64</v>
      </c>
      <c r="C81" s="362" t="s">
        <v>1063</v>
      </c>
      <c r="D81" s="370" t="s">
        <v>19</v>
      </c>
      <c r="E81" s="170"/>
      <c r="F81" s="175" t="str">
        <f>IF($C$4="Primary Vendor Module Name Here","",$C$4)</f>
        <v/>
      </c>
      <c r="G81" s="197"/>
      <c r="H81" s="188"/>
      <c r="AB81" t="str">
        <f>IF(LEN($E81)=0,"N",_xlfn.IFNA(INDEX('RFP Project Manager'!$D$27:$D$32,MATCH($E81,'RFP Project Manager'!$D$27:$D$32,0)),"Error -- Availability entered in an incorrect format"))</f>
        <v>N</v>
      </c>
    </row>
    <row r="82" spans="2:28" ht="16.5" x14ac:dyDescent="0.3">
      <c r="B82" s="24">
        <f>IF(B81&lt;&gt;0,B81+1,B79+1)</f>
        <v>65</v>
      </c>
      <c r="C82" s="362" t="s">
        <v>260</v>
      </c>
      <c r="D82" s="370" t="s">
        <v>21</v>
      </c>
      <c r="E82" s="174"/>
      <c r="F82" s="175" t="str">
        <f>IF($C$4="Primary Vendor Module Name Here","",$C$4)</f>
        <v/>
      </c>
      <c r="G82" s="197"/>
      <c r="H82" s="188"/>
      <c r="AB82" t="str">
        <f>IF(LEN($E82)=0,"N",_xlfn.IFNA(INDEX('RFP Project Manager'!$D$27:$D$32,MATCH($E82,'RFP Project Manager'!$D$27:$D$32,0)),"Error -- Availability entered in an incorrect format"))</f>
        <v>N</v>
      </c>
    </row>
    <row r="83" spans="2:28" ht="33" x14ac:dyDescent="0.3">
      <c r="B83" s="24">
        <f t="shared" ref="B83:B89" si="5">IF(B82&lt;&gt;0,B82+1,B81+1)</f>
        <v>66</v>
      </c>
      <c r="C83" s="362" t="s">
        <v>1064</v>
      </c>
      <c r="D83" s="370" t="s">
        <v>21</v>
      </c>
      <c r="E83" s="174"/>
      <c r="F83" s="175" t="str">
        <f>IF($C$4="Primary Vendor Module Name Here","",$C$4)</f>
        <v/>
      </c>
      <c r="G83" s="197"/>
      <c r="H83" s="188"/>
      <c r="AB83" t="str">
        <f>IF(LEN($E83)=0,"N",_xlfn.IFNA(INDEX('RFP Project Manager'!$D$27:$D$32,MATCH($E83,'RFP Project Manager'!$D$27:$D$32,0)),"Error -- Availability entered in an incorrect format"))</f>
        <v>N</v>
      </c>
    </row>
    <row r="84" spans="2:28" ht="33.75" thickBot="1" x14ac:dyDescent="0.35">
      <c r="B84" s="24">
        <f t="shared" si="5"/>
        <v>67</v>
      </c>
      <c r="C84" s="362" t="s">
        <v>1065</v>
      </c>
      <c r="D84" s="370" t="s">
        <v>19</v>
      </c>
      <c r="E84" s="174"/>
      <c r="F84" s="175" t="str">
        <f>IF($C$4="Primary Vendor Module Name Here","",$C$4)</f>
        <v/>
      </c>
      <c r="G84" s="197"/>
      <c r="H84" s="188"/>
      <c r="AB84" t="str">
        <f>IF(LEN($E84)=0,"N",_xlfn.IFNA(INDEX('RFP Project Manager'!$D$27:$D$32,MATCH($E84,'RFP Project Manager'!$D$27:$D$32,0)),"Error -- Availability entered in an incorrect format"))</f>
        <v>N</v>
      </c>
    </row>
    <row r="85" spans="2:28" ht="19.5" thickBot="1" x14ac:dyDescent="0.3">
      <c r="B85" s="24"/>
      <c r="C85" s="28" t="s">
        <v>261</v>
      </c>
      <c r="D85" s="29"/>
      <c r="E85" s="193"/>
      <c r="F85" s="193"/>
      <c r="G85" s="193"/>
      <c r="H85" s="194"/>
      <c r="AB85" t="str">
        <f>IF(LEN($E85)=0,"N",_xlfn.IFNA(INDEX('RFP Project Manager'!$D$27:$D$32,MATCH($E85,'RFP Project Manager'!$D$27:$D$32,0)),"Error -- Availability entered in an incorrect format"))</f>
        <v>N</v>
      </c>
    </row>
    <row r="86" spans="2:28" ht="16.5" x14ac:dyDescent="0.3">
      <c r="B86" s="24">
        <f>IF(B84&lt;&gt;0,B84+1,B83+1)</f>
        <v>68</v>
      </c>
      <c r="C86" s="360" t="s">
        <v>1066</v>
      </c>
      <c r="D86" s="369" t="s">
        <v>22</v>
      </c>
      <c r="E86" s="170"/>
      <c r="F86" s="171" t="str">
        <f>IF($C$4="Primary Vendor Module Name Here","",$C$4)</f>
        <v/>
      </c>
      <c r="G86" s="199"/>
      <c r="H86" s="186"/>
      <c r="AB86" t="str">
        <f>IF(LEN($E86)=0,"N",_xlfn.IFNA(INDEX('RFP Project Manager'!$D$27:$D$32,MATCH($E86,'RFP Project Manager'!$D$27:$D$32,0)),"Error -- Availability entered in an incorrect format"))</f>
        <v>N</v>
      </c>
    </row>
    <row r="87" spans="2:28" ht="16.5" x14ac:dyDescent="0.3">
      <c r="B87" s="24">
        <f>IF(B86&lt;&gt;0,B86+1,B84+1)</f>
        <v>69</v>
      </c>
      <c r="C87" s="362" t="s">
        <v>1067</v>
      </c>
      <c r="D87" s="370" t="s">
        <v>22</v>
      </c>
      <c r="E87" s="174"/>
      <c r="F87" s="175" t="str">
        <f>IF($C$4="Primary Vendor Module Name Here","",$C$4)</f>
        <v/>
      </c>
      <c r="G87" s="197"/>
      <c r="H87" s="188"/>
      <c r="AB87" t="str">
        <f>IF(LEN($E87)=0,"N",_xlfn.IFNA(INDEX('RFP Project Manager'!$D$27:$D$32,MATCH($E87,'RFP Project Manager'!$D$27:$D$32,0)),"Error -- Availability entered in an incorrect format"))</f>
        <v>N</v>
      </c>
    </row>
    <row r="88" spans="2:28" ht="16.5" x14ac:dyDescent="0.3">
      <c r="B88" s="24">
        <f t="shared" si="5"/>
        <v>70</v>
      </c>
      <c r="C88" s="362" t="s">
        <v>262</v>
      </c>
      <c r="D88" s="370" t="s">
        <v>22</v>
      </c>
      <c r="E88" s="174"/>
      <c r="F88" s="175" t="str">
        <f>IF($C$4="Primary Vendor Module Name Here","",$C$4)</f>
        <v/>
      </c>
      <c r="G88" s="197"/>
      <c r="H88" s="188"/>
      <c r="AB88" t="str">
        <f>IF(LEN($E88)=0,"N",_xlfn.IFNA(INDEX('RFP Project Manager'!$D$27:$D$32,MATCH($E88,'RFP Project Manager'!$D$27:$D$32,0)),"Error -- Availability entered in an incorrect format"))</f>
        <v>N</v>
      </c>
    </row>
    <row r="89" spans="2:28" ht="33.75" thickBot="1" x14ac:dyDescent="0.35">
      <c r="B89" s="24">
        <f t="shared" si="5"/>
        <v>71</v>
      </c>
      <c r="C89" s="367" t="s">
        <v>263</v>
      </c>
      <c r="D89" s="371" t="s">
        <v>22</v>
      </c>
      <c r="E89" s="178"/>
      <c r="F89" s="179" t="str">
        <f>IF($C$4="Primary Vendor Module Name Here","",$C$4)</f>
        <v/>
      </c>
      <c r="G89" s="198"/>
      <c r="H89" s="190"/>
      <c r="AB89" t="str">
        <f>IF(LEN($E89)=0,"N",_xlfn.IFNA(INDEX('RFP Project Manager'!$D$27:$D$32,MATCH($E89,'RFP Project Manager'!$D$27:$D$32,0)),"Error -- Availability entered in an incorrect format"))</f>
        <v>N</v>
      </c>
    </row>
    <row r="90" spans="2:28" x14ac:dyDescent="0.25">
      <c r="AB90" t="str">
        <f>IF(LEN($E90)=0,"N",_xlfn.IFNA(INDEX('RFP Project Manager'!$D$27:$D$32,MATCH($E90,'RFP Project Manager'!$D$27:$D$32,0)),"Error -- Availability entered in an incorrect format"))</f>
        <v>N</v>
      </c>
    </row>
    <row r="91" spans="2:28" x14ac:dyDescent="0.25">
      <c r="AB91" t="str">
        <f>IF(LEN($E91)=0,"N",_xlfn.IFNA(INDEX('RFP Project Manager'!$D$27:$D$32,MATCH($E91,'RFP Project Manager'!$D$27:$D$32,0)),"Error -- Availability entered in an incorrect format"))</f>
        <v>N</v>
      </c>
    </row>
    <row r="92" spans="2:28" x14ac:dyDescent="0.25">
      <c r="AB92" t="str">
        <f>IF(LEN($E92)=0,"N",_xlfn.IFNA(INDEX('RFP Project Manager'!$D$27:$D$32,MATCH($E92,'RFP Project Manager'!$D$27:$D$32,0)),"Error -- Availability entered in an incorrect format"))</f>
        <v>N</v>
      </c>
    </row>
    <row r="93" spans="2:28" x14ac:dyDescent="0.25">
      <c r="AB93" t="str">
        <f>IF(LEN($E93)=0,"N",_xlfn.IFNA(INDEX('RFP Project Manager'!$D$27:$D$32,MATCH($E93,'RFP Project Manager'!$D$27:$D$32,0)),"Error -- Availability entered in an incorrect format"))</f>
        <v>N</v>
      </c>
    </row>
    <row r="94" spans="2:28" x14ac:dyDescent="0.25">
      <c r="AB94" t="str">
        <f>IF(LEN($E94)=0,"N",_xlfn.IFNA(INDEX('RFP Project Manager'!$D$27:$D$32,MATCH($E94,'RFP Project Manager'!$D$27:$D$32,0)),"Error -- Availability entered in an incorrect format"))</f>
        <v>N</v>
      </c>
    </row>
    <row r="95" spans="2:28" x14ac:dyDescent="0.25">
      <c r="AB95" t="str">
        <f>IF(LEN($E95)=0,"N",_xlfn.IFNA(INDEX('RFP Project Manager'!$D$27:$D$32,MATCH($E95,'RFP Project Manager'!$D$27:$D$32,0)),"Error -- Availability entered in an incorrect format"))</f>
        <v>N</v>
      </c>
    </row>
    <row r="96" spans="2: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Xq9wXPjwS53QGLIWQaifN8vOfI8ZivrJdtgFbCn8u1+sKsv38ec35v2fX2OCh9NOjq9e/LHct0LCs+MjmwtXSw==" saltValue="zqqbvRWnrjnRimX7w9hwxg==" spinCount="100000" sheet="1" objects="1" scenarios="1" selectLockedCells="1"/>
  <mergeCells count="2">
    <mergeCell ref="C1:H1"/>
    <mergeCell ref="C2:H2"/>
  </mergeCells>
  <dataValidations xWindow="1401" yWindow="416" count="14">
    <dataValidation allowBlank="1" showInputMessage="1" showErrorMessage="1" promptTitle="Additional Product Requirement" prompt="Specify product or module required if the functionality is available outside of the base product offering" sqref="F6:F13 F15 F18:F22 F24:F25 F27:F36 F38:F42 F48:F52 F44:F46 F54:F62"/>
    <dataValidation type="list" allowBlank="1" showInputMessage="1" showErrorMessage="1" errorTitle="Entry Error" error="Availability entered in incorrect format_x000a_" prompt="Y - Yes_x000a_R - Reporting_x000a_T - Third Party_x000a_F - Future_x000a_N - No" sqref="E15:E16">
      <formula1>$D$44:$D$49</formula1>
    </dataValidation>
    <dataValidation type="list" allowBlank="1" showInputMessage="1" showErrorMessage="1" errorTitle="Entry Error" error="Availability entered in incorrect format_x000a_" prompt="Y - Yes_x000a_R - Reporting_x000a_T - Third Party_x000a_F - Future_x000a_N - No" sqref="E18:E22">
      <formula1>$D$44:$D$49</formula1>
    </dataValidation>
    <dataValidation type="list" allowBlank="1" showInputMessage="1" showErrorMessage="1" errorTitle="Entry Error" error="Availability entered in incorrect format_x000a_" prompt="Y - Yes_x000a_R - Reporting_x000a_T - Third Party_x000a_F - Future_x000a_N - No" sqref="E24:E25">
      <formula1>$D$44:$D$49</formula1>
    </dataValidation>
    <dataValidation type="list" allowBlank="1" showInputMessage="1" showErrorMessage="1" errorTitle="Entry Error" error="Availability entered in incorrect format_x000a_" prompt="Y - Yes_x000a_R - Reporting_x000a_T - Third Party_x000a_F - Future_x000a_N - No" sqref="E27:E36">
      <formula1>$D$44:$D$49</formula1>
    </dataValidation>
    <dataValidation type="list" allowBlank="1" showInputMessage="1" showErrorMessage="1" errorTitle="Entry Error" error="Availability entered in incorrect format_x000a_" prompt="Y - Yes_x000a_R - Reporting_x000a_T - Third Party_x000a_F - Future_x000a_N - No" sqref="E38:E42">
      <formula1>$D$44:$D$49</formula1>
    </dataValidation>
    <dataValidation type="list" allowBlank="1" showInputMessage="1" showErrorMessage="1" errorTitle="Entry Error" error="Availability entered in incorrect format_x000a_" prompt="Y - Yes_x000a_R - Reporting_x000a_T - Third Party_x000a_F - Future_x000a_N - No" sqref="E44:E46">
      <formula1>$D$44:$D$49</formula1>
    </dataValidation>
    <dataValidation type="list" allowBlank="1" showInputMessage="1" showErrorMessage="1" errorTitle="Entry Error" error="Availability entered in incorrect format_x000a_" prompt="Y - Yes_x000a_R - Reporting_x000a_T - Third Party_x000a_F - Future_x000a_N - No" sqref="E48:E52">
      <formula1>$D$44:$D$49</formula1>
    </dataValidation>
    <dataValidation type="list" allowBlank="1" showInputMessage="1" showErrorMessage="1" errorTitle="Entry Error" error="Availability entered in incorrect format_x000a_" prompt="Y - Yes_x000a_R - Reporting_x000a_T - Third Party_x000a_F - Future_x000a_N - No" sqref="E54:E63">
      <formula1>$D$44:$D$49</formula1>
    </dataValidation>
    <dataValidation type="list" allowBlank="1" showInputMessage="1" showErrorMessage="1" errorTitle="Entry Error" error="Availability entered in incorrect format_x000a_" prompt="Y - Yes_x000a_R - Reporting_x000a_T - Third Party_x000a_F - Future_x000a_N - No" sqref="E65:E67">
      <formula1>$D$44:$D$49</formula1>
    </dataValidation>
    <dataValidation type="list" allowBlank="1" showInputMessage="1" showErrorMessage="1" errorTitle="Entry Error" error="Availability entered in incorrect format_x000a_" prompt="Y - Yes_x000a_R - Reporting_x000a_T - Third Party_x000a_F - Future_x000a_N - No" sqref="E69:E76">
      <formula1>$D$44:$D$49</formula1>
    </dataValidation>
    <dataValidation type="list" allowBlank="1" showInputMessage="1" showErrorMessage="1" errorTitle="Entry Error" error="Availability entered in incorrect format_x000a_" prompt="Y - Yes_x000a_R - Reporting_x000a_T - Third Party_x000a_F - Future_x000a_N - No" sqref="E78:E79">
      <formula1>$D$44:$D$49</formula1>
    </dataValidation>
    <dataValidation type="list" allowBlank="1" showInputMessage="1" showErrorMessage="1" errorTitle="Entry Error" error="Availability entered in incorrect format_x000a_" prompt="Y - Yes_x000a_R - Reporting_x000a_T - Third Party_x000a_F - Future_x000a_N - No" sqref="E81:E84">
      <formula1>$D$44:$D$49</formula1>
    </dataValidation>
    <dataValidation type="list" allowBlank="1" showInputMessage="1" showErrorMessage="1" errorTitle="Entry Error" error="Availability entered in incorrect format_x000a_" prompt="Y - Yes_x000a_R - Reporting_x000a_T - Third Party_x000a_F - Future_x000a_N - No" sqref="E86:E89">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401" yWindow="416"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AC193"/>
  <sheetViews>
    <sheetView showGridLines="0" workbookViewId="0">
      <pane xSplit="2" ySplit="4" topLeftCell="C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Misc Billing &amp; AR</v>
      </c>
      <c r="D2" s="541"/>
      <c r="E2" s="541"/>
      <c r="F2" s="541"/>
      <c r="G2" s="541"/>
      <c r="H2" s="541"/>
      <c r="AA2" s="109" t="s">
        <v>1263</v>
      </c>
      <c r="AB2" s="118" t="s">
        <v>1223</v>
      </c>
      <c r="AC2" s="112">
        <f>SUBTOTAL(3,B6:B180)</f>
        <v>32</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264</v>
      </c>
      <c r="D5" s="29"/>
      <c r="E5" s="29"/>
      <c r="F5" s="29"/>
      <c r="G5" s="29"/>
      <c r="H5" s="30"/>
      <c r="AA5" s="1"/>
      <c r="AB5" s="118"/>
      <c r="AC5" s="34" t="s">
        <v>1225</v>
      </c>
    </row>
    <row r="6" spans="2:29" ht="33" x14ac:dyDescent="0.3">
      <c r="B6" s="24">
        <v>1</v>
      </c>
      <c r="C6" s="362" t="s">
        <v>1070</v>
      </c>
      <c r="D6" s="370" t="s">
        <v>19</v>
      </c>
      <c r="E6" s="170"/>
      <c r="F6" s="175" t="str">
        <f t="shared" ref="F6:F12" si="0">IF($C$4="Primary Vendor Module Name Here","",$C$4)</f>
        <v/>
      </c>
      <c r="G6" s="197"/>
      <c r="H6" s="188"/>
      <c r="AB6" t="str">
        <f>IF(LEN($E6)=0,"N",_xlfn.IFNA(INDEX('RFP Project Manager'!$D$27:$D$32,MATCH($E6,'RFP Project Manager'!$D$27:$D$32,0)),"Error -- Availability entered in an incorrect format"))</f>
        <v>N</v>
      </c>
      <c r="AC6">
        <f>COUNTIF(AB:AB,"Error -- Availability entered in an incorrect format")</f>
        <v>0</v>
      </c>
    </row>
    <row r="7" spans="2:29" ht="33" x14ac:dyDescent="0.3">
      <c r="B7" s="24">
        <f>IF(B6&lt;&gt;0,B6+1,B5+1)</f>
        <v>2</v>
      </c>
      <c r="C7" s="362" t="s">
        <v>1071</v>
      </c>
      <c r="D7" s="370" t="s">
        <v>19</v>
      </c>
      <c r="E7" s="174"/>
      <c r="F7" s="175" t="str">
        <f t="shared" si="0"/>
        <v/>
      </c>
      <c r="G7" s="197"/>
      <c r="H7" s="188"/>
      <c r="AB7" t="str">
        <f>IF(LEN($E7)=0,"N",_xlfn.IFNA(INDEX('RFP Project Manager'!$D$27:$D$32,MATCH($E7,'RFP Project Manager'!$D$27:$D$32,0)),"Error -- Availability entered in an incorrect format"))</f>
        <v>N</v>
      </c>
    </row>
    <row r="8" spans="2:29" ht="16.5" x14ac:dyDescent="0.3">
      <c r="B8" s="24">
        <f t="shared" ref="B8:B34" si="1">IF(B7&lt;&gt;0,B7+1,B6+1)</f>
        <v>3</v>
      </c>
      <c r="C8" s="362" t="s">
        <v>265</v>
      </c>
      <c r="D8" s="370" t="s">
        <v>21</v>
      </c>
      <c r="E8" s="174"/>
      <c r="F8" s="175" t="str">
        <f t="shared" si="0"/>
        <v/>
      </c>
      <c r="G8" s="197"/>
      <c r="H8" s="188"/>
      <c r="AB8" t="str">
        <f>IF(LEN($E8)=0,"N",_xlfn.IFNA(INDEX('RFP Project Manager'!$D$27:$D$32,MATCH($E8,'RFP Project Manager'!$D$27:$D$32,0)),"Error -- Availability entered in an incorrect format"))</f>
        <v>N</v>
      </c>
    </row>
    <row r="9" spans="2:29" ht="33" x14ac:dyDescent="0.3">
      <c r="B9" s="24">
        <f t="shared" si="1"/>
        <v>4</v>
      </c>
      <c r="C9" s="362" t="s">
        <v>1072</v>
      </c>
      <c r="D9" s="370" t="s">
        <v>19</v>
      </c>
      <c r="E9" s="174"/>
      <c r="F9" s="175" t="str">
        <f t="shared" si="0"/>
        <v/>
      </c>
      <c r="G9" s="197"/>
      <c r="H9" s="188"/>
      <c r="AB9" t="str">
        <f>IF(LEN($E9)=0,"N",_xlfn.IFNA(INDEX('RFP Project Manager'!$D$27:$D$32,MATCH($E9,'RFP Project Manager'!$D$27:$D$32,0)),"Error -- Availability entered in an incorrect format"))</f>
        <v>N</v>
      </c>
    </row>
    <row r="10" spans="2:29" ht="33" x14ac:dyDescent="0.3">
      <c r="B10" s="24">
        <f t="shared" si="1"/>
        <v>5</v>
      </c>
      <c r="C10" s="362" t="s">
        <v>266</v>
      </c>
      <c r="D10" s="370" t="s">
        <v>19</v>
      </c>
      <c r="E10" s="174"/>
      <c r="F10" s="175" t="str">
        <f t="shared" si="0"/>
        <v/>
      </c>
      <c r="G10" s="197"/>
      <c r="H10" s="188"/>
      <c r="AB10" t="str">
        <f>IF(LEN($E10)=0,"N",_xlfn.IFNA(INDEX('RFP Project Manager'!$D$27:$D$32,MATCH($E10,'RFP Project Manager'!$D$27:$D$32,0)),"Error -- Availability entered in an incorrect format"))</f>
        <v>N</v>
      </c>
    </row>
    <row r="11" spans="2:29" ht="66" x14ac:dyDescent="0.3">
      <c r="B11" s="24">
        <f t="shared" si="1"/>
        <v>6</v>
      </c>
      <c r="C11" s="362" t="s">
        <v>1073</v>
      </c>
      <c r="D11" s="370" t="s">
        <v>22</v>
      </c>
      <c r="E11" s="174"/>
      <c r="F11" s="175" t="str">
        <f t="shared" si="0"/>
        <v/>
      </c>
      <c r="G11" s="197"/>
      <c r="H11" s="188"/>
      <c r="AB11" t="str">
        <f>IF(LEN($E11)=0,"N",_xlfn.IFNA(INDEX('RFP Project Manager'!$D$27:$D$32,MATCH($E11,'RFP Project Manager'!$D$27:$D$32,0)),"Error -- Availability entered in an incorrect format"))</f>
        <v>N</v>
      </c>
    </row>
    <row r="12" spans="2:29" ht="33.75" thickBot="1" x14ac:dyDescent="0.35">
      <c r="B12" s="24">
        <f t="shared" si="1"/>
        <v>7</v>
      </c>
      <c r="C12" s="362" t="s">
        <v>267</v>
      </c>
      <c r="D12" s="370" t="s">
        <v>19</v>
      </c>
      <c r="E12" s="174"/>
      <c r="F12" s="20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9.5" thickBot="1" x14ac:dyDescent="0.3">
      <c r="B13" s="15"/>
      <c r="C13" s="28" t="s">
        <v>268</v>
      </c>
      <c r="D13" s="29"/>
      <c r="E13" s="193"/>
      <c r="F13" s="193"/>
      <c r="G13" s="193"/>
      <c r="H13" s="194"/>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49.5" x14ac:dyDescent="0.3">
      <c r="B14" s="24">
        <f>IF(B12&lt;&gt;0,B12+1,B11+1)</f>
        <v>8</v>
      </c>
      <c r="C14" s="390" t="s">
        <v>1074</v>
      </c>
      <c r="D14" s="370" t="s">
        <v>19</v>
      </c>
      <c r="E14" s="170"/>
      <c r="F14" s="205" t="str">
        <f t="shared" ref="F14:F34" si="2">IF($C$4="Primary Vendor Module Name Here","",$C$4)</f>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33" x14ac:dyDescent="0.3">
      <c r="B15" s="24">
        <f>IF(B14&lt;&gt;0,B14+1,B12+1)</f>
        <v>9</v>
      </c>
      <c r="C15" s="390" t="s">
        <v>1075</v>
      </c>
      <c r="D15" s="370" t="s">
        <v>19</v>
      </c>
      <c r="E15" s="174"/>
      <c r="F15" s="205" t="str">
        <f t="shared" si="2"/>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16.5" x14ac:dyDescent="0.3">
      <c r="B16" s="24">
        <f t="shared" si="1"/>
        <v>10</v>
      </c>
      <c r="C16" s="390" t="s">
        <v>1076</v>
      </c>
      <c r="D16" s="370" t="s">
        <v>19</v>
      </c>
      <c r="E16" s="174"/>
      <c r="F16" s="205" t="str">
        <f t="shared" si="2"/>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33" x14ac:dyDescent="0.3">
      <c r="B17" s="24">
        <f t="shared" si="1"/>
        <v>11</v>
      </c>
      <c r="C17" s="390" t="s">
        <v>1077</v>
      </c>
      <c r="D17" s="370" t="s">
        <v>19</v>
      </c>
      <c r="E17" s="174"/>
      <c r="F17" s="205" t="str">
        <f t="shared" si="2"/>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33" x14ac:dyDescent="0.3">
      <c r="B18" s="24">
        <f t="shared" si="1"/>
        <v>12</v>
      </c>
      <c r="C18" s="390" t="s">
        <v>1078</v>
      </c>
      <c r="D18" s="370" t="s">
        <v>19</v>
      </c>
      <c r="E18" s="174"/>
      <c r="F18" s="205" t="str">
        <f t="shared" si="2"/>
        <v/>
      </c>
      <c r="G18" s="197"/>
      <c r="H18" s="188"/>
      <c r="AB18" t="str">
        <f>IF(LEN($E18)=0,"N",_xlfn.IFNA(INDEX('RFP Project Manager'!$D$27:$D$32,MATCH($E18,'RFP Project Manager'!$D$27:$D$32,0)),"Error -- Availability entered in an incorrect format"))</f>
        <v>N</v>
      </c>
    </row>
    <row r="19" spans="2:28" ht="33" x14ac:dyDescent="0.3">
      <c r="B19" s="24">
        <f t="shared" si="1"/>
        <v>13</v>
      </c>
      <c r="C19" s="390" t="s">
        <v>269</v>
      </c>
      <c r="D19" s="370" t="s">
        <v>19</v>
      </c>
      <c r="E19" s="174"/>
      <c r="F19" s="205" t="str">
        <f t="shared" si="2"/>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33" x14ac:dyDescent="0.3">
      <c r="B20" s="24">
        <f t="shared" si="1"/>
        <v>14</v>
      </c>
      <c r="C20" s="390" t="s">
        <v>270</v>
      </c>
      <c r="D20" s="370" t="s">
        <v>19</v>
      </c>
      <c r="E20" s="174"/>
      <c r="F20" s="205" t="str">
        <f t="shared" si="2"/>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33" x14ac:dyDescent="0.3">
      <c r="B21" s="24">
        <f t="shared" si="1"/>
        <v>15</v>
      </c>
      <c r="C21" s="390" t="s">
        <v>271</v>
      </c>
      <c r="D21" s="370" t="s">
        <v>21</v>
      </c>
      <c r="E21" s="174"/>
      <c r="F21" s="205" t="str">
        <f t="shared" si="2"/>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33" x14ac:dyDescent="0.3">
      <c r="B22" s="24">
        <f t="shared" si="1"/>
        <v>16</v>
      </c>
      <c r="C22" s="390" t="s">
        <v>1079</v>
      </c>
      <c r="D22" s="370" t="s">
        <v>21</v>
      </c>
      <c r="E22" s="174"/>
      <c r="F22" s="205" t="str">
        <f t="shared" si="2"/>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33" x14ac:dyDescent="0.3">
      <c r="B23" s="24">
        <f t="shared" si="1"/>
        <v>17</v>
      </c>
      <c r="C23" s="390" t="s">
        <v>272</v>
      </c>
      <c r="D23" s="370" t="s">
        <v>22</v>
      </c>
      <c r="E23" s="174"/>
      <c r="F23" s="205" t="str">
        <f t="shared" si="2"/>
        <v/>
      </c>
      <c r="G23" s="197"/>
      <c r="H23" s="188"/>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 t="shared" si="1"/>
        <v>18</v>
      </c>
      <c r="C24" s="390" t="s">
        <v>273</v>
      </c>
      <c r="D24" s="370" t="s">
        <v>19</v>
      </c>
      <c r="E24" s="174"/>
      <c r="F24" s="205" t="str">
        <f t="shared" si="2"/>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33" x14ac:dyDescent="0.3">
      <c r="B25" s="24">
        <f t="shared" si="1"/>
        <v>19</v>
      </c>
      <c r="C25" s="390" t="s">
        <v>274</v>
      </c>
      <c r="D25" s="370" t="s">
        <v>19</v>
      </c>
      <c r="E25" s="174"/>
      <c r="F25" s="205" t="str">
        <f t="shared" si="2"/>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33" x14ac:dyDescent="0.3">
      <c r="B26" s="24">
        <f t="shared" si="1"/>
        <v>20</v>
      </c>
      <c r="C26" s="390" t="s">
        <v>275</v>
      </c>
      <c r="D26" s="370" t="s">
        <v>19</v>
      </c>
      <c r="E26" s="174"/>
      <c r="F26" s="205" t="str">
        <f t="shared" si="2"/>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33" x14ac:dyDescent="0.3">
      <c r="B27" s="24">
        <f t="shared" si="1"/>
        <v>21</v>
      </c>
      <c r="C27" s="390" t="s">
        <v>1080</v>
      </c>
      <c r="D27" s="370" t="s">
        <v>19</v>
      </c>
      <c r="E27" s="174"/>
      <c r="F27" s="205" t="str">
        <f t="shared" si="2"/>
        <v/>
      </c>
      <c r="G27" s="197"/>
      <c r="H27" s="188"/>
      <c r="AB27" t="str">
        <f>IF(LEN($E27)=0,"N",_xlfn.IFNA(INDEX('RFP Project Manager'!$D$27:$D$32,MATCH($E27,'RFP Project Manager'!$D$27:$D$32,0)),"Error -- Availability entered in an incorrect format"))</f>
        <v>N</v>
      </c>
    </row>
    <row r="28" spans="2:28" ht="16.5" x14ac:dyDescent="0.3">
      <c r="B28" s="24">
        <f t="shared" si="1"/>
        <v>22</v>
      </c>
      <c r="C28" s="390" t="s">
        <v>1081</v>
      </c>
      <c r="D28" s="370" t="s">
        <v>19</v>
      </c>
      <c r="E28" s="174"/>
      <c r="F28" s="205" t="str">
        <f t="shared" si="2"/>
        <v/>
      </c>
      <c r="G28" s="197"/>
      <c r="H28" s="188"/>
      <c r="AB28" t="str">
        <f>IF(LEN($E28)=0,"N",_xlfn.IFNA(INDEX('RFP Project Manager'!$D$27:$D$32,MATCH($E28,'RFP Project Manager'!$D$27:$D$32,0)),"Error -- Availability entered in an incorrect format"))</f>
        <v>N</v>
      </c>
    </row>
    <row r="29" spans="2:28" ht="16.5" x14ac:dyDescent="0.3">
      <c r="B29" s="24">
        <f t="shared" si="1"/>
        <v>23</v>
      </c>
      <c r="C29" s="390" t="s">
        <v>1082</v>
      </c>
      <c r="D29" s="370" t="s">
        <v>19</v>
      </c>
      <c r="E29" s="174"/>
      <c r="F29" s="205" t="str">
        <f t="shared" si="2"/>
        <v/>
      </c>
      <c r="G29" s="197"/>
      <c r="H29" s="188"/>
      <c r="AB29" t="str">
        <f>IF(LEN($E29)=0,"N",_xlfn.IFNA(INDEX('RFP Project Manager'!$D$27:$D$32,MATCH($E29,'RFP Project Manager'!$D$27:$D$32,0)),"Error -- Availability entered in an incorrect format"))</f>
        <v>N</v>
      </c>
    </row>
    <row r="30" spans="2:28" ht="33" x14ac:dyDescent="0.3">
      <c r="B30" s="24">
        <f t="shared" si="1"/>
        <v>24</v>
      </c>
      <c r="C30" s="390" t="s">
        <v>276</v>
      </c>
      <c r="D30" s="370" t="s">
        <v>19</v>
      </c>
      <c r="E30" s="174"/>
      <c r="F30" s="205" t="str">
        <f t="shared" si="2"/>
        <v/>
      </c>
      <c r="G30" s="197"/>
      <c r="H30" s="188"/>
      <c r="AB30" t="str">
        <f>IF(LEN($E30)=0,"N",_xlfn.IFNA(INDEX('RFP Project Manager'!$D$27:$D$32,MATCH($E30,'RFP Project Manager'!$D$27:$D$32,0)),"Error -- Availability entered in an incorrect format"))</f>
        <v>N</v>
      </c>
    </row>
    <row r="31" spans="2:28" ht="49.5" x14ac:dyDescent="0.3">
      <c r="B31" s="24">
        <f t="shared" si="1"/>
        <v>25</v>
      </c>
      <c r="C31" s="390" t="s">
        <v>277</v>
      </c>
      <c r="D31" s="370" t="s">
        <v>21</v>
      </c>
      <c r="E31" s="174"/>
      <c r="F31" s="205" t="str">
        <f t="shared" si="2"/>
        <v/>
      </c>
      <c r="G31" s="197"/>
      <c r="H31" s="188"/>
      <c r="AB31" t="str">
        <f>IF(LEN($E31)=0,"N",_xlfn.IFNA(INDEX('RFP Project Manager'!$D$27:$D$32,MATCH($E31,'RFP Project Manager'!$D$27:$D$32,0)),"Error -- Availability entered in an incorrect format"))</f>
        <v>N</v>
      </c>
    </row>
    <row r="32" spans="2:28" ht="16.5" x14ac:dyDescent="0.3">
      <c r="B32" s="24">
        <f t="shared" si="1"/>
        <v>26</v>
      </c>
      <c r="C32" s="362" t="s">
        <v>1083</v>
      </c>
      <c r="D32" s="370" t="s">
        <v>19</v>
      </c>
      <c r="E32" s="174"/>
      <c r="F32" s="205" t="str">
        <f t="shared" si="2"/>
        <v/>
      </c>
      <c r="G32" s="197"/>
      <c r="H32" s="188"/>
      <c r="AB32" t="str">
        <f>IF(LEN($E32)=0,"N",_xlfn.IFNA(INDEX('RFP Project Manager'!$D$27:$D$32,MATCH($E32,'RFP Project Manager'!$D$27:$D$32,0)),"Error -- Availability entered in an incorrect format"))</f>
        <v>N</v>
      </c>
    </row>
    <row r="33" spans="2:28" ht="82.5" x14ac:dyDescent="0.3">
      <c r="B33" s="24">
        <f t="shared" si="1"/>
        <v>27</v>
      </c>
      <c r="C33" s="362" t="s">
        <v>1069</v>
      </c>
      <c r="D33" s="370" t="s">
        <v>21</v>
      </c>
      <c r="E33" s="174"/>
      <c r="F33" s="205" t="str">
        <f t="shared" si="2"/>
        <v/>
      </c>
      <c r="G33" s="197"/>
      <c r="H33" s="188"/>
      <c r="AB33" t="str">
        <f>IF(LEN($E33)=0,"N",_xlfn.IFNA(INDEX('RFP Project Manager'!$D$27:$D$32,MATCH($E33,'RFP Project Manager'!$D$27:$D$32,0)),"Error -- Availability entered in an incorrect format"))</f>
        <v>N</v>
      </c>
    </row>
    <row r="34" spans="2:28" ht="33.75" thickBot="1" x14ac:dyDescent="0.35">
      <c r="B34" s="24">
        <f t="shared" si="1"/>
        <v>28</v>
      </c>
      <c r="C34" s="362" t="s">
        <v>1084</v>
      </c>
      <c r="D34" s="370" t="s">
        <v>21</v>
      </c>
      <c r="E34" s="174"/>
      <c r="F34" s="205" t="str">
        <f t="shared" si="2"/>
        <v/>
      </c>
      <c r="G34" s="197"/>
      <c r="H34" s="188"/>
      <c r="AB34" t="str">
        <f>IF(LEN($E34)=0,"N",_xlfn.IFNA(INDEX('RFP Project Manager'!$D$27:$D$32,MATCH($E34,'RFP Project Manager'!$D$27:$D$32,0)),"Error -- Availability entered in an incorrect format"))</f>
        <v>N</v>
      </c>
    </row>
    <row r="35" spans="2:28" ht="19.5" thickBot="1" x14ac:dyDescent="0.3">
      <c r="B35" s="15"/>
      <c r="C35" s="28" t="s">
        <v>1068</v>
      </c>
      <c r="D35" s="29"/>
      <c r="E35" s="193"/>
      <c r="F35" s="193"/>
      <c r="G35" s="193"/>
      <c r="H35" s="194"/>
      <c r="AB35" t="str">
        <f>IF(LEN($E35)=0,"N",_xlfn.IFNA(INDEX('RFP Project Manager'!$D$27:$D$32,MATCH($E35,'RFP Project Manager'!$D$27:$D$32,0)),"Error -- Availability entered in an incorrect format"))</f>
        <v>N</v>
      </c>
    </row>
    <row r="36" spans="2:28" ht="49.5" x14ac:dyDescent="0.3">
      <c r="B36" s="24">
        <f>IF(B34&lt;&gt;0,B34+1,B33+1)</f>
        <v>29</v>
      </c>
      <c r="C36" s="362" t="s">
        <v>1085</v>
      </c>
      <c r="D36" s="370" t="s">
        <v>19</v>
      </c>
      <c r="E36" s="170"/>
      <c r="F36" s="205" t="str">
        <f>IF($C$4="Primary Vendor Module Name Here","",$C$4)</f>
        <v/>
      </c>
      <c r="G36" s="197"/>
      <c r="H36" s="188"/>
      <c r="AB36" t="str">
        <f>IF(LEN($E36)=0,"N",_xlfn.IFNA(INDEX('RFP Project Manager'!$D$27:$D$32,MATCH($E36,'RFP Project Manager'!$D$27:$D$32,0)),"Error -- Availability entered in an incorrect format"))</f>
        <v>N</v>
      </c>
    </row>
    <row r="37" spans="2:28" ht="33.75" thickBot="1" x14ac:dyDescent="0.35">
      <c r="B37" s="24">
        <f>IF(B36&lt;&gt;0,B36+1,B34+1)</f>
        <v>30</v>
      </c>
      <c r="C37" s="362" t="s">
        <v>278</v>
      </c>
      <c r="D37" s="370" t="s">
        <v>19</v>
      </c>
      <c r="E37" s="174"/>
      <c r="F37" s="205" t="str">
        <f>IF($C$4="Primary Vendor Module Name Here","",$C$4)</f>
        <v/>
      </c>
      <c r="G37" s="197"/>
      <c r="H37" s="188"/>
      <c r="AB37" t="str">
        <f>IF(LEN($E37)=0,"N",_xlfn.IFNA(INDEX('RFP Project Manager'!$D$27:$D$32,MATCH($E37,'RFP Project Manager'!$D$27:$D$32,0)),"Error -- Availability entered in an incorrect format"))</f>
        <v>N</v>
      </c>
    </row>
    <row r="38" spans="2:28" ht="19.5" thickBot="1" x14ac:dyDescent="0.3">
      <c r="B38" s="15"/>
      <c r="C38" s="28" t="s">
        <v>279</v>
      </c>
      <c r="D38" s="29"/>
      <c r="E38" s="193"/>
      <c r="F38" s="193"/>
      <c r="G38" s="193"/>
      <c r="H38" s="194"/>
      <c r="AB38" t="str">
        <f>IF(LEN($E38)=0,"N",_xlfn.IFNA(INDEX('RFP Project Manager'!$D$27:$D$32,MATCH($E38,'RFP Project Manager'!$D$27:$D$32,0)),"Error -- Availability entered in an incorrect format"))</f>
        <v>N</v>
      </c>
    </row>
    <row r="39" spans="2:28" ht="33" x14ac:dyDescent="0.3">
      <c r="B39" s="24">
        <f>IF(B37&lt;&gt;0,B37+1,B36+1)</f>
        <v>31</v>
      </c>
      <c r="C39" s="360" t="s">
        <v>1086</v>
      </c>
      <c r="D39" s="369" t="s">
        <v>19</v>
      </c>
      <c r="E39" s="170"/>
      <c r="F39" s="171" t="str">
        <f>IF($C$4="Primary Vendor Module Name Here","",$C$4)</f>
        <v/>
      </c>
      <c r="G39" s="199"/>
      <c r="H39" s="186"/>
      <c r="AB39" t="str">
        <f>IF(LEN($E39)=0,"N",_xlfn.IFNA(INDEX('RFP Project Manager'!$D$27:$D$32,MATCH($E39,'RFP Project Manager'!$D$27:$D$32,0)),"Error -- Availability entered in an incorrect format"))</f>
        <v>N</v>
      </c>
    </row>
    <row r="40" spans="2:28" ht="33.75" thickBot="1" x14ac:dyDescent="0.35">
      <c r="B40" s="24">
        <f>IF(B39&lt;&gt;0,B39+1,B37+1)</f>
        <v>32</v>
      </c>
      <c r="C40" s="367" t="s">
        <v>1087</v>
      </c>
      <c r="D40" s="371" t="s">
        <v>19</v>
      </c>
      <c r="E40" s="178"/>
      <c r="F40" s="206" t="str">
        <f>IF($C$4="Primary Vendor Module Name Here","",$C$4)</f>
        <v/>
      </c>
      <c r="G40" s="198"/>
      <c r="H40" s="190"/>
      <c r="AB40" t="str">
        <f>IF(LEN($E40)=0,"N",_xlfn.IFNA(INDEX('RFP Project Manager'!$D$27:$D$32,MATCH($E40,'RFP Project Manager'!$D$27:$D$32,0)),"Error -- Availability entered in an incorrect format"))</f>
        <v>N</v>
      </c>
    </row>
    <row r="41" spans="2:28" x14ac:dyDescent="0.25">
      <c r="AB41" t="str">
        <f>IF(LEN($E41)=0,"N",_xlfn.IFNA(INDEX('RFP Project Manager'!$D$27:$D$32,MATCH($E41,'RFP Project Manager'!$D$27:$D$32,0)),"Error -- Availability entered in an incorrect format"))</f>
        <v>N</v>
      </c>
    </row>
    <row r="42" spans="2:28" x14ac:dyDescent="0.25">
      <c r="AB42" t="str">
        <f>IF(LEN($E42)=0,"N",_xlfn.IFNA(INDEX('RFP Project Manager'!$D$27:$D$32,MATCH($E42,'RFP Project Manager'!$D$27:$D$32,0)),"Error -- Availability entered in an incorrect format"))</f>
        <v>N</v>
      </c>
    </row>
    <row r="43" spans="2:28" x14ac:dyDescent="0.25">
      <c r="AB43" t="str">
        <f>IF(LEN($E43)=0,"N",_xlfn.IFNA(INDEX('RFP Project Manager'!$D$27:$D$32,MATCH($E43,'RFP Project Manager'!$D$27:$D$32,0)),"Error -- Availability entered in an incorrect format"))</f>
        <v>N</v>
      </c>
    </row>
    <row r="44" spans="2:28" x14ac:dyDescent="0.25">
      <c r="AB44" t="str">
        <f>IF(LEN($E44)=0,"N",_xlfn.IFNA(INDEX('RFP Project Manager'!$D$27:$D$32,MATCH($E44,'RFP Project Manager'!$D$27:$D$32,0)),"Error -- Availability entered in an incorrect format"))</f>
        <v>N</v>
      </c>
    </row>
    <row r="45" spans="2:28" x14ac:dyDescent="0.25">
      <c r="AB45" t="str">
        <f>IF(LEN($E45)=0,"N",_xlfn.IFNA(INDEX('RFP Project Manager'!$D$27:$D$32,MATCH($E45,'RFP Project Manager'!$D$27:$D$32,0)),"Error -- Availability entered in an incorrect format"))</f>
        <v>N</v>
      </c>
    </row>
    <row r="46" spans="2:28" x14ac:dyDescent="0.25">
      <c r="AB46" t="str">
        <f>IF(LEN($E46)=0,"N",_xlfn.IFNA(INDEX('RFP Project Manager'!$D$27:$D$32,MATCH($E46,'RFP Project Manager'!$D$27:$D$32,0)),"Error -- Availability entered in an incorrect format"))</f>
        <v>N</v>
      </c>
    </row>
    <row r="47" spans="2:28" x14ac:dyDescent="0.25">
      <c r="AB47" t="str">
        <f>IF(LEN($E47)=0,"N",_xlfn.IFNA(INDEX('RFP Project Manager'!$D$27:$D$32,MATCH($E47,'RFP Project Manager'!$D$27:$D$32,0)),"Error -- Availability entered in an incorrect format"))</f>
        <v>N</v>
      </c>
    </row>
    <row r="48" spans="2:28" x14ac:dyDescent="0.25">
      <c r="AB48" t="str">
        <f>IF(LEN($E48)=0,"N",_xlfn.IFNA(INDEX('RFP Project Manager'!$D$27:$D$32,MATCH($E48,'RFP Project Manager'!$D$27:$D$32,0)),"Error -- Availability entered in an incorrect format"))</f>
        <v>N</v>
      </c>
    </row>
    <row r="49" spans="28:28" x14ac:dyDescent="0.25">
      <c r="AB49" t="str">
        <f>IF(LEN($E49)=0,"N",_xlfn.IFNA(INDEX('RFP Project Manager'!$D$27:$D$32,MATCH($E49,'RFP Project Manager'!$D$27:$D$32,0)),"Error -- Availability entered in an incorrect format"))</f>
        <v>N</v>
      </c>
    </row>
    <row r="50" spans="28:28" x14ac:dyDescent="0.25">
      <c r="AB50" t="str">
        <f>IF(LEN($E50)=0,"N",_xlfn.IFNA(INDEX('RFP Project Manager'!$D$27:$D$32,MATCH($E50,'RFP Project Manager'!$D$27:$D$32,0)),"Error -- Availability entered in an incorrect format"))</f>
        <v>N</v>
      </c>
    </row>
    <row r="51" spans="28:28" x14ac:dyDescent="0.25">
      <c r="AB51" t="str">
        <f>IF(LEN($E51)=0,"N",_xlfn.IFNA(INDEX('RFP Project Manager'!$D$27:$D$32,MATCH($E51,'RFP Project Manager'!$D$27:$D$32,0)),"Error -- Availability entered in an incorrect format"))</f>
        <v>N</v>
      </c>
    </row>
    <row r="52" spans="28:28" x14ac:dyDescent="0.25">
      <c r="AB52" t="str">
        <f>IF(LEN($E52)=0,"N",_xlfn.IFNA(INDEX('RFP Project Manager'!$D$27:$D$32,MATCH($E52,'RFP Project Manager'!$D$27:$D$32,0)),"Error -- Availability entered in an incorrect format"))</f>
        <v>N</v>
      </c>
    </row>
    <row r="53" spans="28:28" x14ac:dyDescent="0.25">
      <c r="AB53" t="str">
        <f>IF(LEN($E53)=0,"N",_xlfn.IFNA(INDEX('RFP Project Manager'!$D$27:$D$32,MATCH($E53,'RFP Project Manager'!$D$27:$D$32,0)),"Error -- Availability entered in an incorrect format"))</f>
        <v>N</v>
      </c>
    </row>
    <row r="54" spans="28:28" x14ac:dyDescent="0.25">
      <c r="AB54" t="str">
        <f>IF(LEN($E54)=0,"N",_xlfn.IFNA(INDEX('RFP Project Manager'!$D$27:$D$32,MATCH($E54,'RFP Project Manager'!$D$27:$D$32,0)),"Error -- Availability entered in an incorrect format"))</f>
        <v>N</v>
      </c>
    </row>
    <row r="55" spans="28:28" x14ac:dyDescent="0.25">
      <c r="AB55" t="str">
        <f>IF(LEN($E55)=0,"N",_xlfn.IFNA(INDEX('RFP Project Manager'!$D$27:$D$32,MATCH($E55,'RFP Project Manager'!$D$27:$D$32,0)),"Error -- Availability entered in an incorrect format"))</f>
        <v>N</v>
      </c>
    </row>
    <row r="56" spans="28:28" x14ac:dyDescent="0.25">
      <c r="AB56" t="str">
        <f>IF(LEN($E56)=0,"N",_xlfn.IFNA(INDEX('RFP Project Manager'!$D$27:$D$32,MATCH($E56,'RFP Project Manager'!$D$27:$D$32,0)),"Error -- Availability entered in an incorrect format"))</f>
        <v>N</v>
      </c>
    </row>
    <row r="57" spans="28:28" x14ac:dyDescent="0.25">
      <c r="AB57" t="str">
        <f>IF(LEN($E57)=0,"N",_xlfn.IFNA(INDEX('RFP Project Manager'!$D$27:$D$32,MATCH($E57,'RFP Project Manager'!$D$27:$D$32,0)),"Error -- Availability entered in an incorrect format"))</f>
        <v>N</v>
      </c>
    </row>
    <row r="58" spans="28:28" x14ac:dyDescent="0.25">
      <c r="AB58" t="str">
        <f>IF(LEN($E58)=0,"N",_xlfn.IFNA(INDEX('RFP Project Manager'!$D$27:$D$32,MATCH($E58,'RFP Project Manager'!$D$27:$D$32,0)),"Error -- Availability entered in an incorrect format"))</f>
        <v>N</v>
      </c>
    </row>
    <row r="59" spans="28:28" x14ac:dyDescent="0.25">
      <c r="AB59" t="str">
        <f>IF(LEN($E59)=0,"N",_xlfn.IFNA(INDEX('RFP Project Manager'!$D$27:$D$32,MATCH($E59,'RFP Project Manager'!$D$27:$D$32,0)),"Error -- Availability entered in an incorrect format"))</f>
        <v>N</v>
      </c>
    </row>
    <row r="60" spans="28:28" x14ac:dyDescent="0.25">
      <c r="AB60" t="str">
        <f>IF(LEN($E60)=0,"N",_xlfn.IFNA(INDEX('RFP Project Manager'!$D$27:$D$32,MATCH($E60,'RFP Project Manager'!$D$27:$D$32,0)),"Error -- Availability entered in an incorrect format"))</f>
        <v>N</v>
      </c>
    </row>
    <row r="61" spans="28:28" x14ac:dyDescent="0.25">
      <c r="AB61" t="str">
        <f>IF(LEN($E61)=0,"N",_xlfn.IFNA(INDEX('RFP Project Manager'!$D$27:$D$32,MATCH($E61,'RFP Project Manager'!$D$27:$D$32,0)),"Error -- Availability entered in an incorrect format"))</f>
        <v>N</v>
      </c>
    </row>
    <row r="62" spans="28:28" x14ac:dyDescent="0.25">
      <c r="AB62" t="str">
        <f>IF(LEN($E62)=0,"N",_xlfn.IFNA(INDEX('RFP Project Manager'!$D$27:$D$32,MATCH($E62,'RFP Project Manager'!$D$27:$D$32,0)),"Error -- Availability entered in an incorrect format"))</f>
        <v>N</v>
      </c>
    </row>
    <row r="63" spans="28:28" x14ac:dyDescent="0.25">
      <c r="AB63" t="str">
        <f>IF(LEN($E63)=0,"N",_xlfn.IFNA(INDEX('RFP Project Manager'!$D$27:$D$32,MATCH($E63,'RFP Project Manager'!$D$27:$D$32,0)),"Error -- Availability entered in an incorrect format"))</f>
        <v>N</v>
      </c>
    </row>
    <row r="64" spans="28: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OVHWBf8Wz7H6CplwdBLik0/g9NKUYTMjTVA7fwW/9IXOtMnQjYUeDnqUg5tzP1mC9Une1crsyFivQmYAxBbauQ==" saltValue="We8MhZekBwkaevmSSyIwDg==" spinCount="100000" sheet="1" objects="1" scenarios="1" selectLockedCells="1"/>
  <mergeCells count="2">
    <mergeCell ref="C1:H1"/>
    <mergeCell ref="C2:H2"/>
  </mergeCells>
  <dataValidations xWindow="1362" yWindow="395" count="4">
    <dataValidation allowBlank="1" showInputMessage="1" showErrorMessage="1" promptTitle="Additional Product Requirement" prompt="Specify product or module required if the functionality is available outside of the base product offering" sqref="F6:F40"/>
    <dataValidation type="list" allowBlank="1" showInputMessage="1" showErrorMessage="1" errorTitle="Entry Error" error="Availability entered in incorrect format_x000a_" prompt="Y - Yes_x000a_R - Reporting_x000a_T - Third Party_x000a_F - Future_x000a_N - No" sqref="E14:E34">
      <formula1>$D$44:$D$49</formula1>
    </dataValidation>
    <dataValidation type="list" allowBlank="1" showInputMessage="1" showErrorMessage="1" errorTitle="Entry Error" error="Availability entered in incorrect format_x000a_" prompt="Y - Yes_x000a_R - Reporting_x000a_T - Third Party_x000a_F - Future_x000a_N - No" sqref="E36:E37">
      <formula1>$D$44:$D$49</formula1>
    </dataValidation>
    <dataValidation type="list" allowBlank="1" showInputMessage="1" showErrorMessage="1" errorTitle="Entry Error" error="Availability entered in incorrect format_x000a_" prompt="Y - Yes_x000a_R - Reporting_x000a_T - Third Party_x000a_F - Future_x000a_N - No" sqref="E39:E40">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62" yWindow="395"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C193"/>
  <sheetViews>
    <sheetView showGridLines="0" workbookViewId="0">
      <pane xSplit="2" ySplit="4" topLeftCell="C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Payroll</v>
      </c>
      <c r="D2" s="541"/>
      <c r="E2" s="541"/>
      <c r="F2" s="541"/>
      <c r="G2" s="541"/>
      <c r="H2" s="541"/>
      <c r="AA2" s="109" t="s">
        <v>1263</v>
      </c>
      <c r="AB2" s="118" t="s">
        <v>1223</v>
      </c>
      <c r="AC2" s="112">
        <f>SUBTOTAL(3,B6:B180)</f>
        <v>91</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50</v>
      </c>
      <c r="D5" s="29"/>
      <c r="E5" s="29"/>
      <c r="F5" s="29"/>
      <c r="G5" s="29"/>
      <c r="H5" s="30"/>
      <c r="AA5" s="1"/>
      <c r="AB5" s="118"/>
      <c r="AC5" s="34" t="s">
        <v>1225</v>
      </c>
    </row>
    <row r="6" spans="2:29" ht="33" x14ac:dyDescent="0.3">
      <c r="B6" s="24">
        <v>1</v>
      </c>
      <c r="C6" s="362" t="s">
        <v>280</v>
      </c>
      <c r="D6" s="370" t="s">
        <v>19</v>
      </c>
      <c r="E6" s="170"/>
      <c r="F6" s="175" t="str">
        <f t="shared" ref="F6:F18" si="0">IF($C$4="Primary Vendor Module Name Here","",$C$4)</f>
        <v/>
      </c>
      <c r="G6" s="197"/>
      <c r="H6" s="188"/>
      <c r="AB6" t="str">
        <f>IF(LEN($E6)=0,"N",_xlfn.IFNA(INDEX('RFP Project Manager'!$D$27:$D$32,MATCH($E6,'RFP Project Manager'!$D$27:$D$32,0)),"Error -- Availability entered in an incorrect format"))</f>
        <v>N</v>
      </c>
      <c r="AC6">
        <f>COUNTIF(AB:AB,"Error -- Availability entered in an incorrect format")</f>
        <v>0</v>
      </c>
    </row>
    <row r="7" spans="2:29" ht="49.5" x14ac:dyDescent="0.3">
      <c r="B7" s="24">
        <f>IF(B6&lt;&gt;0,B6+1,B5+1)</f>
        <v>2</v>
      </c>
      <c r="C7" s="362" t="s">
        <v>281</v>
      </c>
      <c r="D7" s="370" t="s">
        <v>19</v>
      </c>
      <c r="E7" s="174"/>
      <c r="F7" s="175" t="str">
        <f t="shared" si="0"/>
        <v/>
      </c>
      <c r="G7" s="197"/>
      <c r="H7" s="188"/>
      <c r="AB7" t="str">
        <f>IF(LEN($E7)=0,"N",_xlfn.IFNA(INDEX('RFP Project Manager'!$D$27:$D$32,MATCH($E7,'RFP Project Manager'!$D$27:$D$32,0)),"Error -- Availability entered in an incorrect format"))</f>
        <v>N</v>
      </c>
    </row>
    <row r="8" spans="2:29" ht="33" x14ac:dyDescent="0.3">
      <c r="B8" s="24">
        <f t="shared" ref="B8:B71" si="1">IF(B7&lt;&gt;0,B7+1,B6+1)</f>
        <v>3</v>
      </c>
      <c r="C8" s="362" t="s">
        <v>1097</v>
      </c>
      <c r="D8" s="370" t="s">
        <v>19</v>
      </c>
      <c r="E8" s="174"/>
      <c r="F8" s="175" t="str">
        <f t="shared" si="0"/>
        <v/>
      </c>
      <c r="G8" s="197"/>
      <c r="H8" s="188"/>
      <c r="AB8" t="str">
        <f>IF(LEN($E8)=0,"N",_xlfn.IFNA(INDEX('RFP Project Manager'!$D$27:$D$32,MATCH($E8,'RFP Project Manager'!$D$27:$D$32,0)),"Error -- Availability entered in an incorrect format"))</f>
        <v>N</v>
      </c>
    </row>
    <row r="9" spans="2:29" ht="33" x14ac:dyDescent="0.3">
      <c r="B9" s="24">
        <f t="shared" si="1"/>
        <v>4</v>
      </c>
      <c r="C9" s="362" t="s">
        <v>1098</v>
      </c>
      <c r="D9" s="370" t="s">
        <v>19</v>
      </c>
      <c r="E9" s="174"/>
      <c r="F9" s="175" t="str">
        <f t="shared" si="0"/>
        <v/>
      </c>
      <c r="G9" s="197"/>
      <c r="H9" s="188"/>
      <c r="AB9" t="str">
        <f>IF(LEN($E9)=0,"N",_xlfn.IFNA(INDEX('RFP Project Manager'!$D$27:$D$32,MATCH($E9,'RFP Project Manager'!$D$27:$D$32,0)),"Error -- Availability entered in an incorrect format"))</f>
        <v>N</v>
      </c>
    </row>
    <row r="10" spans="2:29" ht="66" x14ac:dyDescent="0.3">
      <c r="B10" s="24">
        <f t="shared" si="1"/>
        <v>5</v>
      </c>
      <c r="C10" s="362" t="s">
        <v>1099</v>
      </c>
      <c r="D10" s="370" t="s">
        <v>19</v>
      </c>
      <c r="E10" s="174"/>
      <c r="F10" s="175" t="str">
        <f t="shared" si="0"/>
        <v/>
      </c>
      <c r="G10" s="197"/>
      <c r="H10" s="188"/>
      <c r="AB10" t="str">
        <f>IF(LEN($E10)=0,"N",_xlfn.IFNA(INDEX('RFP Project Manager'!$D$27:$D$32,MATCH($E10,'RFP Project Manager'!$D$27:$D$32,0)),"Error -- Availability entered in an incorrect format"))</f>
        <v>N</v>
      </c>
    </row>
    <row r="11" spans="2:29" ht="33" x14ac:dyDescent="0.3">
      <c r="B11" s="24">
        <f t="shared" si="1"/>
        <v>6</v>
      </c>
      <c r="C11" s="362" t="s">
        <v>1100</v>
      </c>
      <c r="D11" s="370" t="s">
        <v>19</v>
      </c>
      <c r="E11" s="174"/>
      <c r="F11" s="175" t="str">
        <f t="shared" si="0"/>
        <v/>
      </c>
      <c r="G11" s="197"/>
      <c r="H11" s="188"/>
      <c r="AB11" t="str">
        <f>IF(LEN($E11)=0,"N",_xlfn.IFNA(INDEX('RFP Project Manager'!$D$27:$D$32,MATCH($E11,'RFP Project Manager'!$D$27:$D$32,0)),"Error -- Availability entered in an incorrect format"))</f>
        <v>N</v>
      </c>
    </row>
    <row r="12" spans="2:29" ht="33" x14ac:dyDescent="0.3">
      <c r="B12" s="24">
        <f t="shared" si="1"/>
        <v>7</v>
      </c>
      <c r="C12" s="362" t="s">
        <v>282</v>
      </c>
      <c r="D12" s="370" t="s">
        <v>19</v>
      </c>
      <c r="E12" s="174"/>
      <c r="F12" s="20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6.5" x14ac:dyDescent="0.3">
      <c r="B13" s="24">
        <f t="shared" si="1"/>
        <v>8</v>
      </c>
      <c r="C13" s="393" t="s">
        <v>283</v>
      </c>
      <c r="D13" s="370" t="s">
        <v>22</v>
      </c>
      <c r="E13" s="174"/>
      <c r="F13" s="205" t="str">
        <f t="shared" si="0"/>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33" x14ac:dyDescent="0.3">
      <c r="B14" s="24">
        <f t="shared" si="1"/>
        <v>9</v>
      </c>
      <c r="C14" s="393" t="s">
        <v>284</v>
      </c>
      <c r="D14" s="370" t="s">
        <v>19</v>
      </c>
      <c r="E14" s="174"/>
      <c r="F14" s="205" t="str">
        <f t="shared" si="0"/>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49.5" x14ac:dyDescent="0.3">
      <c r="B15" s="24">
        <f t="shared" si="1"/>
        <v>10</v>
      </c>
      <c r="C15" s="393" t="s">
        <v>1278</v>
      </c>
      <c r="D15" s="370" t="s">
        <v>19</v>
      </c>
      <c r="E15" s="174"/>
      <c r="F15" s="205" t="str">
        <f t="shared" si="0"/>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3" x14ac:dyDescent="0.3">
      <c r="B16" s="24">
        <f t="shared" si="1"/>
        <v>11</v>
      </c>
      <c r="C16" s="393" t="s">
        <v>1101</v>
      </c>
      <c r="D16" s="370" t="s">
        <v>19</v>
      </c>
      <c r="E16" s="174"/>
      <c r="F16" s="205" t="str">
        <f t="shared" si="0"/>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33" x14ac:dyDescent="0.3">
      <c r="B17" s="24">
        <f t="shared" si="1"/>
        <v>12</v>
      </c>
      <c r="C17" s="393" t="s">
        <v>1102</v>
      </c>
      <c r="D17" s="370" t="s">
        <v>21</v>
      </c>
      <c r="E17" s="174"/>
      <c r="F17" s="205" t="str">
        <f t="shared" si="0"/>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17.25" thickBot="1" x14ac:dyDescent="0.35">
      <c r="B18" s="24">
        <f t="shared" si="1"/>
        <v>13</v>
      </c>
      <c r="C18" s="393" t="s">
        <v>285</v>
      </c>
      <c r="D18" s="370" t="s">
        <v>19</v>
      </c>
      <c r="E18" s="174"/>
      <c r="F18" s="205" t="str">
        <f t="shared" si="0"/>
        <v/>
      </c>
      <c r="G18" s="197"/>
      <c r="H18" s="188"/>
      <c r="AB18" t="str">
        <f>IF(LEN($E18)=0,"N",_xlfn.IFNA(INDEX('RFP Project Manager'!$D$27:$D$32,MATCH($E18,'RFP Project Manager'!$D$27:$D$32,0)),"Error -- Availability entered in an incorrect format"))</f>
        <v>N</v>
      </c>
    </row>
    <row r="19" spans="2:28" ht="19.5" thickBot="1" x14ac:dyDescent="0.3">
      <c r="B19" s="15"/>
      <c r="C19" s="28" t="s">
        <v>1088</v>
      </c>
      <c r="D19" s="29"/>
      <c r="E19" s="193"/>
      <c r="F19" s="193"/>
      <c r="G19" s="193"/>
      <c r="H19" s="194"/>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33" x14ac:dyDescent="0.3">
      <c r="B20" s="24">
        <f>IF(B18&lt;&gt;0,B18+1,B17+1)</f>
        <v>14</v>
      </c>
      <c r="C20" s="393" t="s">
        <v>286</v>
      </c>
      <c r="D20" s="370" t="s">
        <v>19</v>
      </c>
      <c r="E20" s="170"/>
      <c r="F20" s="205" t="str">
        <f>IF($C$4="Primary Vendor Module Name Here","",$C$4)</f>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33" x14ac:dyDescent="0.3">
      <c r="B21" s="24">
        <f>IF(B20&lt;&gt;0,B20+1,B18+1)</f>
        <v>15</v>
      </c>
      <c r="C21" s="393" t="s">
        <v>1103</v>
      </c>
      <c r="D21" s="370" t="s">
        <v>19</v>
      </c>
      <c r="E21" s="174"/>
      <c r="F21" s="205" t="str">
        <f>IF($C$4="Primary Vendor Module Name Here","",$C$4)</f>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17.25" thickBot="1" x14ac:dyDescent="0.35">
      <c r="B22" s="24">
        <f t="shared" si="1"/>
        <v>16</v>
      </c>
      <c r="C22" s="393" t="s">
        <v>287</v>
      </c>
      <c r="D22" s="370" t="s">
        <v>19</v>
      </c>
      <c r="E22" s="174"/>
      <c r="F22" s="205" t="str">
        <f>IF($C$4="Primary Vendor Module Name Here","",$C$4)</f>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19.5" thickBot="1" x14ac:dyDescent="0.3">
      <c r="B23" s="15"/>
      <c r="C23" s="28" t="s">
        <v>288</v>
      </c>
      <c r="D23" s="29"/>
      <c r="E23" s="193"/>
      <c r="F23" s="193"/>
      <c r="G23" s="193"/>
      <c r="H23" s="194"/>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16.5" x14ac:dyDescent="0.3">
      <c r="B24" s="24">
        <f>IF(B22&lt;&gt;0,B22+1,B21+1)</f>
        <v>17</v>
      </c>
      <c r="C24" s="393" t="s">
        <v>1104</v>
      </c>
      <c r="D24" s="370" t="s">
        <v>19</v>
      </c>
      <c r="E24" s="170"/>
      <c r="F24" s="205" t="str">
        <f t="shared" ref="F24:F40" si="2">IF($C$4="Primary Vendor Module Name Here","",$C$4)</f>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16.5" x14ac:dyDescent="0.3">
      <c r="B25" s="24">
        <f>IF(B24&lt;&gt;0,B24+1,B22+1)</f>
        <v>18</v>
      </c>
      <c r="C25" s="393" t="s">
        <v>1105</v>
      </c>
      <c r="D25" s="370" t="s">
        <v>19</v>
      </c>
      <c r="E25" s="174"/>
      <c r="F25" s="205" t="str">
        <f t="shared" si="2"/>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16.5" x14ac:dyDescent="0.3">
      <c r="B26" s="24">
        <f t="shared" si="1"/>
        <v>19</v>
      </c>
      <c r="C26" s="393" t="s">
        <v>1106</v>
      </c>
      <c r="D26" s="370" t="s">
        <v>19</v>
      </c>
      <c r="E26" s="174"/>
      <c r="F26" s="205" t="str">
        <f t="shared" si="2"/>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16.5" x14ac:dyDescent="0.3">
      <c r="B27" s="24">
        <f t="shared" si="1"/>
        <v>20</v>
      </c>
      <c r="C27" s="393" t="s">
        <v>1107</v>
      </c>
      <c r="D27" s="370" t="s">
        <v>19</v>
      </c>
      <c r="E27" s="174"/>
      <c r="F27" s="205" t="str">
        <f t="shared" si="2"/>
        <v/>
      </c>
      <c r="G27" s="197"/>
      <c r="H27" s="188"/>
      <c r="AB27" t="str">
        <f>IF(LEN($E27)=0,"N",_xlfn.IFNA(INDEX('RFP Project Manager'!$D$27:$D$32,MATCH($E27,'RFP Project Manager'!$D$27:$D$32,0)),"Error -- Availability entered in an incorrect format"))</f>
        <v>N</v>
      </c>
    </row>
    <row r="28" spans="2:28" ht="16.5" x14ac:dyDescent="0.3">
      <c r="B28" s="24">
        <f t="shared" si="1"/>
        <v>21</v>
      </c>
      <c r="C28" s="393" t="s">
        <v>1108</v>
      </c>
      <c r="D28" s="370" t="s">
        <v>19</v>
      </c>
      <c r="E28" s="174"/>
      <c r="F28" s="205" t="str">
        <f t="shared" si="2"/>
        <v/>
      </c>
      <c r="G28" s="197"/>
      <c r="H28" s="188"/>
      <c r="AB28" t="str">
        <f>IF(LEN($E28)=0,"N",_xlfn.IFNA(INDEX('RFP Project Manager'!$D$27:$D$32,MATCH($E28,'RFP Project Manager'!$D$27:$D$32,0)),"Error -- Availability entered in an incorrect format"))</f>
        <v>N</v>
      </c>
    </row>
    <row r="29" spans="2:28" ht="16.5" x14ac:dyDescent="0.3">
      <c r="B29" s="24">
        <f t="shared" si="1"/>
        <v>22</v>
      </c>
      <c r="C29" s="393" t="s">
        <v>1109</v>
      </c>
      <c r="D29" s="370" t="s">
        <v>19</v>
      </c>
      <c r="E29" s="174"/>
      <c r="F29" s="205" t="str">
        <f t="shared" si="2"/>
        <v/>
      </c>
      <c r="G29" s="197"/>
      <c r="H29" s="188"/>
      <c r="AB29" t="str">
        <f>IF(LEN($E29)=0,"N",_xlfn.IFNA(INDEX('RFP Project Manager'!$D$27:$D$32,MATCH($E29,'RFP Project Manager'!$D$27:$D$32,0)),"Error -- Availability entered in an incorrect format"))</f>
        <v>N</v>
      </c>
    </row>
    <row r="30" spans="2:28" ht="33" x14ac:dyDescent="0.3">
      <c r="B30" s="24">
        <f t="shared" si="1"/>
        <v>23</v>
      </c>
      <c r="C30" s="393" t="s">
        <v>289</v>
      </c>
      <c r="D30" s="370" t="s">
        <v>19</v>
      </c>
      <c r="E30" s="174"/>
      <c r="F30" s="205" t="str">
        <f t="shared" si="2"/>
        <v/>
      </c>
      <c r="G30" s="197"/>
      <c r="H30" s="188"/>
      <c r="AB30" t="str">
        <f>IF(LEN($E30)=0,"N",_xlfn.IFNA(INDEX('RFP Project Manager'!$D$27:$D$32,MATCH($E30,'RFP Project Manager'!$D$27:$D$32,0)),"Error -- Availability entered in an incorrect format"))</f>
        <v>N</v>
      </c>
    </row>
    <row r="31" spans="2:28" ht="33" x14ac:dyDescent="0.3">
      <c r="B31" s="24">
        <f t="shared" si="1"/>
        <v>24</v>
      </c>
      <c r="C31" s="393" t="s">
        <v>290</v>
      </c>
      <c r="D31" s="370" t="s">
        <v>20</v>
      </c>
      <c r="E31" s="174"/>
      <c r="F31" s="205" t="str">
        <f t="shared" si="2"/>
        <v/>
      </c>
      <c r="G31" s="197"/>
      <c r="H31" s="188"/>
      <c r="AB31" t="str">
        <f>IF(LEN($E31)=0,"N",_xlfn.IFNA(INDEX('RFP Project Manager'!$D$27:$D$32,MATCH($E31,'RFP Project Manager'!$D$27:$D$32,0)),"Error -- Availability entered in an incorrect format"))</f>
        <v>N</v>
      </c>
    </row>
    <row r="32" spans="2:28" ht="16.5" x14ac:dyDescent="0.3">
      <c r="B32" s="24">
        <f t="shared" si="1"/>
        <v>25</v>
      </c>
      <c r="C32" s="390" t="s">
        <v>291</v>
      </c>
      <c r="D32" s="370" t="s">
        <v>19</v>
      </c>
      <c r="E32" s="174"/>
      <c r="F32" s="205" t="str">
        <f t="shared" si="2"/>
        <v/>
      </c>
      <c r="G32" s="197"/>
      <c r="H32" s="188"/>
      <c r="AB32" t="str">
        <f>IF(LEN($E32)=0,"N",_xlfn.IFNA(INDEX('RFP Project Manager'!$D$27:$D$32,MATCH($E32,'RFP Project Manager'!$D$27:$D$32,0)),"Error -- Availability entered in an incorrect format"))</f>
        <v>N</v>
      </c>
    </row>
    <row r="33" spans="2:28" ht="16.5" x14ac:dyDescent="0.3">
      <c r="B33" s="24">
        <f t="shared" si="1"/>
        <v>26</v>
      </c>
      <c r="C33" s="390" t="s">
        <v>292</v>
      </c>
      <c r="D33" s="370" t="s">
        <v>19</v>
      </c>
      <c r="E33" s="174"/>
      <c r="F33" s="205" t="str">
        <f t="shared" si="2"/>
        <v/>
      </c>
      <c r="G33" s="197"/>
      <c r="H33" s="188"/>
      <c r="AB33" t="str">
        <f>IF(LEN($E33)=0,"N",_xlfn.IFNA(INDEX('RFP Project Manager'!$D$27:$D$32,MATCH($E33,'RFP Project Manager'!$D$27:$D$32,0)),"Error -- Availability entered in an incorrect format"))</f>
        <v>N</v>
      </c>
    </row>
    <row r="34" spans="2:28" ht="16.5" x14ac:dyDescent="0.3">
      <c r="B34" s="24">
        <f t="shared" si="1"/>
        <v>27</v>
      </c>
      <c r="C34" s="390" t="s">
        <v>293</v>
      </c>
      <c r="D34" s="370" t="s">
        <v>21</v>
      </c>
      <c r="E34" s="174"/>
      <c r="F34" s="205" t="str">
        <f t="shared" si="2"/>
        <v/>
      </c>
      <c r="G34" s="197"/>
      <c r="H34" s="188"/>
      <c r="AB34" t="str">
        <f>IF(LEN($E34)=0,"N",_xlfn.IFNA(INDEX('RFP Project Manager'!$D$27:$D$32,MATCH($E34,'RFP Project Manager'!$D$27:$D$32,0)),"Error -- Availability entered in an incorrect format"))</f>
        <v>N</v>
      </c>
    </row>
    <row r="35" spans="2:28" ht="16.5" x14ac:dyDescent="0.3">
      <c r="B35" s="24">
        <f t="shared" si="1"/>
        <v>28</v>
      </c>
      <c r="C35" s="390" t="s">
        <v>294</v>
      </c>
      <c r="D35" s="370" t="s">
        <v>21</v>
      </c>
      <c r="E35" s="174"/>
      <c r="F35" s="205" t="str">
        <f t="shared" si="2"/>
        <v/>
      </c>
      <c r="G35" s="197"/>
      <c r="H35" s="188"/>
      <c r="AB35" t="str">
        <f>IF(LEN($E35)=0,"N",_xlfn.IFNA(INDEX('RFP Project Manager'!$D$27:$D$32,MATCH($E35,'RFP Project Manager'!$D$27:$D$32,0)),"Error -- Availability entered in an incorrect format"))</f>
        <v>N</v>
      </c>
    </row>
    <row r="36" spans="2:28" ht="16.5" x14ac:dyDescent="0.3">
      <c r="B36" s="24">
        <f t="shared" si="1"/>
        <v>29</v>
      </c>
      <c r="C36" s="390" t="s">
        <v>295</v>
      </c>
      <c r="D36" s="370" t="s">
        <v>19</v>
      </c>
      <c r="E36" s="174"/>
      <c r="F36" s="205" t="str">
        <f t="shared" si="2"/>
        <v/>
      </c>
      <c r="G36" s="197"/>
      <c r="H36" s="188"/>
      <c r="AB36" t="str">
        <f>IF(LEN($E36)=0,"N",_xlfn.IFNA(INDEX('RFP Project Manager'!$D$27:$D$32,MATCH($E36,'RFP Project Manager'!$D$27:$D$32,0)),"Error -- Availability entered in an incorrect format"))</f>
        <v>N</v>
      </c>
    </row>
    <row r="37" spans="2:28" ht="16.5" x14ac:dyDescent="0.3">
      <c r="B37" s="24">
        <f t="shared" si="1"/>
        <v>30</v>
      </c>
      <c r="C37" s="362" t="s">
        <v>296</v>
      </c>
      <c r="D37" s="370" t="s">
        <v>21</v>
      </c>
      <c r="E37" s="174"/>
      <c r="F37" s="205" t="str">
        <f t="shared" si="2"/>
        <v/>
      </c>
      <c r="G37" s="197"/>
      <c r="H37" s="188"/>
      <c r="AB37" t="str">
        <f>IF(LEN($E37)=0,"N",_xlfn.IFNA(INDEX('RFP Project Manager'!$D$27:$D$32,MATCH($E37,'RFP Project Manager'!$D$27:$D$32,0)),"Error -- Availability entered in an incorrect format"))</f>
        <v>N</v>
      </c>
    </row>
    <row r="38" spans="2:28" ht="33" x14ac:dyDescent="0.3">
      <c r="B38" s="24">
        <f t="shared" si="1"/>
        <v>31</v>
      </c>
      <c r="C38" s="362" t="s">
        <v>1110</v>
      </c>
      <c r="D38" s="370" t="s">
        <v>19</v>
      </c>
      <c r="E38" s="174"/>
      <c r="F38" s="205" t="str">
        <f t="shared" si="2"/>
        <v/>
      </c>
      <c r="G38" s="197"/>
      <c r="H38" s="188"/>
      <c r="AB38" t="str">
        <f>IF(LEN($E38)=0,"N",_xlfn.IFNA(INDEX('RFP Project Manager'!$D$27:$D$32,MATCH($E38,'RFP Project Manager'!$D$27:$D$32,0)),"Error -- Availability entered in an incorrect format"))</f>
        <v>N</v>
      </c>
    </row>
    <row r="39" spans="2:28" ht="33" x14ac:dyDescent="0.3">
      <c r="B39" s="24">
        <f t="shared" si="1"/>
        <v>32</v>
      </c>
      <c r="C39" s="362" t="s">
        <v>1111</v>
      </c>
      <c r="D39" s="370" t="s">
        <v>19</v>
      </c>
      <c r="E39" s="174"/>
      <c r="F39" s="205" t="str">
        <f t="shared" si="2"/>
        <v/>
      </c>
      <c r="G39" s="197"/>
      <c r="H39" s="188"/>
      <c r="AB39" t="str">
        <f>IF(LEN($E39)=0,"N",_xlfn.IFNA(INDEX('RFP Project Manager'!$D$27:$D$32,MATCH($E39,'RFP Project Manager'!$D$27:$D$32,0)),"Error -- Availability entered in an incorrect format"))</f>
        <v>N</v>
      </c>
    </row>
    <row r="40" spans="2:28" ht="17.25" thickBot="1" x14ac:dyDescent="0.35">
      <c r="B40" s="24">
        <f t="shared" si="1"/>
        <v>33</v>
      </c>
      <c r="C40" s="362" t="s">
        <v>1112</v>
      </c>
      <c r="D40" s="370" t="s">
        <v>19</v>
      </c>
      <c r="E40" s="174"/>
      <c r="F40" s="205" t="str">
        <f t="shared" si="2"/>
        <v/>
      </c>
      <c r="G40" s="197"/>
      <c r="H40" s="188"/>
      <c r="AB40" t="str">
        <f>IF(LEN($E40)=0,"N",_xlfn.IFNA(INDEX('RFP Project Manager'!$D$27:$D$32,MATCH($E40,'RFP Project Manager'!$D$27:$D$32,0)),"Error -- Availability entered in an incorrect format"))</f>
        <v>N</v>
      </c>
    </row>
    <row r="41" spans="2:28" ht="19.5" thickBot="1" x14ac:dyDescent="0.3">
      <c r="B41" s="24"/>
      <c r="C41" s="28" t="s">
        <v>1089</v>
      </c>
      <c r="D41" s="29"/>
      <c r="E41" s="193"/>
      <c r="F41" s="193"/>
      <c r="G41" s="193"/>
      <c r="H41" s="194"/>
      <c r="AB41" t="str">
        <f>IF(LEN($E41)=0,"N",_xlfn.IFNA(INDEX('RFP Project Manager'!$D$27:$D$32,MATCH($E41,'RFP Project Manager'!$D$27:$D$32,0)),"Error -- Availability entered in an incorrect format"))</f>
        <v>N</v>
      </c>
    </row>
    <row r="42" spans="2:28" ht="33" x14ac:dyDescent="0.3">
      <c r="B42" s="24">
        <f t="shared" si="1"/>
        <v>34</v>
      </c>
      <c r="C42" s="362" t="s">
        <v>1113</v>
      </c>
      <c r="D42" s="370" t="s">
        <v>19</v>
      </c>
      <c r="E42" s="170"/>
      <c r="F42" s="205" t="str">
        <f>IF($C$4="Primary Vendor Module Name Here","",$C$4)</f>
        <v/>
      </c>
      <c r="G42" s="197"/>
      <c r="H42" s="188"/>
      <c r="AB42" t="str">
        <f>IF(LEN($E42)=0,"N",_xlfn.IFNA(INDEX('RFP Project Manager'!$D$27:$D$32,MATCH($E42,'RFP Project Manager'!$D$27:$D$32,0)),"Error -- Availability entered in an incorrect format"))</f>
        <v>N</v>
      </c>
    </row>
    <row r="43" spans="2:28" ht="33" x14ac:dyDescent="0.3">
      <c r="B43" s="24">
        <f t="shared" si="1"/>
        <v>35</v>
      </c>
      <c r="C43" s="362" t="s">
        <v>1114</v>
      </c>
      <c r="D43" s="370" t="s">
        <v>19</v>
      </c>
      <c r="E43" s="174"/>
      <c r="F43" s="205" t="str">
        <f>IF($C$4="Primary Vendor Module Name Here","",$C$4)</f>
        <v/>
      </c>
      <c r="G43" s="197"/>
      <c r="H43" s="188"/>
      <c r="AB43" t="str">
        <f>IF(LEN($E43)=0,"N",_xlfn.IFNA(INDEX('RFP Project Manager'!$D$27:$D$32,MATCH($E43,'RFP Project Manager'!$D$27:$D$32,0)),"Error -- Availability entered in an incorrect format"))</f>
        <v>N</v>
      </c>
    </row>
    <row r="44" spans="2:28" ht="16.5" x14ac:dyDescent="0.3">
      <c r="B44" s="24">
        <f t="shared" si="1"/>
        <v>36</v>
      </c>
      <c r="C44" s="362" t="s">
        <v>297</v>
      </c>
      <c r="D44" s="370" t="s">
        <v>19</v>
      </c>
      <c r="E44" s="174"/>
      <c r="F44" s="205" t="str">
        <f>IF($C$4="Primary Vendor Module Name Here","",$C$4)</f>
        <v/>
      </c>
      <c r="G44" s="197"/>
      <c r="H44" s="188"/>
      <c r="AB44" t="str">
        <f>IF(LEN($E44)=0,"N",_xlfn.IFNA(INDEX('RFP Project Manager'!$D$27:$D$32,MATCH($E44,'RFP Project Manager'!$D$27:$D$32,0)),"Error -- Availability entered in an incorrect format"))</f>
        <v>N</v>
      </c>
    </row>
    <row r="45" spans="2:28" ht="33" x14ac:dyDescent="0.3">
      <c r="B45" s="24">
        <f t="shared" si="1"/>
        <v>37</v>
      </c>
      <c r="C45" s="362" t="s">
        <v>298</v>
      </c>
      <c r="D45" s="370" t="s">
        <v>19</v>
      </c>
      <c r="E45" s="174"/>
      <c r="F45" s="205" t="str">
        <f>IF($C$4="Primary Vendor Module Name Here","",$C$4)</f>
        <v/>
      </c>
      <c r="G45" s="197"/>
      <c r="H45" s="188"/>
      <c r="AB45" t="str">
        <f>IF(LEN($E45)=0,"N",_xlfn.IFNA(INDEX('RFP Project Manager'!$D$27:$D$32,MATCH($E45,'RFP Project Manager'!$D$27:$D$32,0)),"Error -- Availability entered in an incorrect format"))</f>
        <v>N</v>
      </c>
    </row>
    <row r="46" spans="2:28" ht="33.75" thickBot="1" x14ac:dyDescent="0.35">
      <c r="B46" s="24">
        <f t="shared" si="1"/>
        <v>38</v>
      </c>
      <c r="C46" s="362" t="s">
        <v>1115</v>
      </c>
      <c r="D46" s="370" t="s">
        <v>19</v>
      </c>
      <c r="E46" s="174"/>
      <c r="F46" s="205" t="str">
        <f>IF($C$4="Primary Vendor Module Name Here","",$C$4)</f>
        <v/>
      </c>
      <c r="G46" s="197"/>
      <c r="H46" s="188"/>
      <c r="AB46" t="str">
        <f>IF(LEN($E46)=0,"N",_xlfn.IFNA(INDEX('RFP Project Manager'!$D$27:$D$32,MATCH($E46,'RFP Project Manager'!$D$27:$D$32,0)),"Error -- Availability entered in an incorrect format"))</f>
        <v>N</v>
      </c>
    </row>
    <row r="47" spans="2:28" ht="19.5" thickBot="1" x14ac:dyDescent="0.3">
      <c r="B47" s="24"/>
      <c r="C47" s="28" t="s">
        <v>299</v>
      </c>
      <c r="D47" s="29"/>
      <c r="E47" s="193"/>
      <c r="F47" s="193"/>
      <c r="G47" s="193"/>
      <c r="H47" s="194"/>
      <c r="AB47" t="str">
        <f>IF(LEN($E47)=0,"N",_xlfn.IFNA(INDEX('RFP Project Manager'!$D$27:$D$32,MATCH($E47,'RFP Project Manager'!$D$27:$D$32,0)),"Error -- Availability entered in an incorrect format"))</f>
        <v>N</v>
      </c>
    </row>
    <row r="48" spans="2:28" ht="33" x14ac:dyDescent="0.3">
      <c r="B48" s="24">
        <f t="shared" si="1"/>
        <v>39</v>
      </c>
      <c r="C48" s="362" t="s">
        <v>1116</v>
      </c>
      <c r="D48" s="370" t="s">
        <v>19</v>
      </c>
      <c r="E48" s="170"/>
      <c r="F48" s="205" t="str">
        <f t="shared" ref="F48:F60" si="3">IF($C$4="Primary Vendor Module Name Here","",$C$4)</f>
        <v/>
      </c>
      <c r="G48" s="197"/>
      <c r="H48" s="188"/>
      <c r="AB48" t="str">
        <f>IF(LEN($E48)=0,"N",_xlfn.IFNA(INDEX('RFP Project Manager'!$D$27:$D$32,MATCH($E48,'RFP Project Manager'!$D$27:$D$32,0)),"Error -- Availability entered in an incorrect format"))</f>
        <v>N</v>
      </c>
    </row>
    <row r="49" spans="2:28" ht="16.5" x14ac:dyDescent="0.3">
      <c r="B49" s="24">
        <f t="shared" si="1"/>
        <v>40</v>
      </c>
      <c r="C49" s="362" t="s">
        <v>1117</v>
      </c>
      <c r="D49" s="370" t="s">
        <v>19</v>
      </c>
      <c r="E49" s="174"/>
      <c r="F49" s="205" t="str">
        <f t="shared" si="3"/>
        <v/>
      </c>
      <c r="G49" s="197"/>
      <c r="H49" s="188"/>
      <c r="AB49" t="str">
        <f>IF(LEN($E49)=0,"N",_xlfn.IFNA(INDEX('RFP Project Manager'!$D$27:$D$32,MATCH($E49,'RFP Project Manager'!$D$27:$D$32,0)),"Error -- Availability entered in an incorrect format"))</f>
        <v>N</v>
      </c>
    </row>
    <row r="50" spans="2:28" ht="16.5" x14ac:dyDescent="0.3">
      <c r="B50" s="24">
        <f t="shared" si="1"/>
        <v>41</v>
      </c>
      <c r="C50" s="362" t="s">
        <v>300</v>
      </c>
      <c r="D50" s="370" t="s">
        <v>20</v>
      </c>
      <c r="E50" s="174"/>
      <c r="F50" s="205" t="str">
        <f t="shared" si="3"/>
        <v/>
      </c>
      <c r="G50" s="197"/>
      <c r="H50" s="188"/>
      <c r="AB50" t="str">
        <f>IF(LEN($E50)=0,"N",_xlfn.IFNA(INDEX('RFP Project Manager'!$D$27:$D$32,MATCH($E50,'RFP Project Manager'!$D$27:$D$32,0)),"Error -- Availability entered in an incorrect format"))</f>
        <v>N</v>
      </c>
    </row>
    <row r="51" spans="2:28" ht="16.5" x14ac:dyDescent="0.3">
      <c r="B51" s="24">
        <f t="shared" si="1"/>
        <v>42</v>
      </c>
      <c r="C51" s="390" t="s">
        <v>301</v>
      </c>
      <c r="D51" s="370" t="s">
        <v>19</v>
      </c>
      <c r="E51" s="174"/>
      <c r="F51" s="205" t="str">
        <f t="shared" si="3"/>
        <v/>
      </c>
      <c r="G51" s="197"/>
      <c r="H51" s="188"/>
      <c r="AB51" t="str">
        <f>IF(LEN($E51)=0,"N",_xlfn.IFNA(INDEX('RFP Project Manager'!$D$27:$D$32,MATCH($E51,'RFP Project Manager'!$D$27:$D$32,0)),"Error -- Availability entered in an incorrect format"))</f>
        <v>N</v>
      </c>
    </row>
    <row r="52" spans="2:28" ht="16.5" x14ac:dyDescent="0.3">
      <c r="B52" s="24">
        <f t="shared" si="1"/>
        <v>43</v>
      </c>
      <c r="C52" s="390" t="s">
        <v>302</v>
      </c>
      <c r="D52" s="370" t="s">
        <v>19</v>
      </c>
      <c r="E52" s="174"/>
      <c r="F52" s="205" t="str">
        <f t="shared" si="3"/>
        <v/>
      </c>
      <c r="G52" s="197"/>
      <c r="H52" s="188"/>
      <c r="AB52" t="str">
        <f>IF(LEN($E52)=0,"N",_xlfn.IFNA(INDEX('RFP Project Manager'!$D$27:$D$32,MATCH($E52,'RFP Project Manager'!$D$27:$D$32,0)),"Error -- Availability entered in an incorrect format"))</f>
        <v>N</v>
      </c>
    </row>
    <row r="53" spans="2:28" ht="16.5" x14ac:dyDescent="0.3">
      <c r="B53" s="24">
        <f t="shared" si="1"/>
        <v>44</v>
      </c>
      <c r="C53" s="390" t="s">
        <v>303</v>
      </c>
      <c r="D53" s="370" t="s">
        <v>19</v>
      </c>
      <c r="E53" s="174"/>
      <c r="F53" s="205" t="str">
        <f t="shared" si="3"/>
        <v/>
      </c>
      <c r="G53" s="197"/>
      <c r="H53" s="188"/>
      <c r="AB53" t="str">
        <f>IF(LEN($E53)=0,"N",_xlfn.IFNA(INDEX('RFP Project Manager'!$D$27:$D$32,MATCH($E53,'RFP Project Manager'!$D$27:$D$32,0)),"Error -- Availability entered in an incorrect format"))</f>
        <v>N</v>
      </c>
    </row>
    <row r="54" spans="2:28" ht="16.5" x14ac:dyDescent="0.3">
      <c r="B54" s="24">
        <f t="shared" si="1"/>
        <v>45</v>
      </c>
      <c r="C54" s="390" t="s">
        <v>304</v>
      </c>
      <c r="D54" s="370" t="s">
        <v>19</v>
      </c>
      <c r="E54" s="174"/>
      <c r="F54" s="205" t="str">
        <f t="shared" si="3"/>
        <v/>
      </c>
      <c r="G54" s="197"/>
      <c r="H54" s="188"/>
      <c r="AB54" t="str">
        <f>IF(LEN($E54)=0,"N",_xlfn.IFNA(INDEX('RFP Project Manager'!$D$27:$D$32,MATCH($E54,'RFP Project Manager'!$D$27:$D$32,0)),"Error -- Availability entered in an incorrect format"))</f>
        <v>N</v>
      </c>
    </row>
    <row r="55" spans="2:28" ht="16.5" x14ac:dyDescent="0.3">
      <c r="B55" s="24">
        <f t="shared" si="1"/>
        <v>46</v>
      </c>
      <c r="C55" s="362" t="s">
        <v>1118</v>
      </c>
      <c r="D55" s="370" t="s">
        <v>19</v>
      </c>
      <c r="E55" s="174"/>
      <c r="F55" s="205" t="str">
        <f t="shared" si="3"/>
        <v/>
      </c>
      <c r="G55" s="197"/>
      <c r="H55" s="188"/>
      <c r="AB55" t="str">
        <f>IF(LEN($E55)=0,"N",_xlfn.IFNA(INDEX('RFP Project Manager'!$D$27:$D$32,MATCH($E55,'RFP Project Manager'!$D$27:$D$32,0)),"Error -- Availability entered in an incorrect format"))</f>
        <v>N</v>
      </c>
    </row>
    <row r="56" spans="2:28" ht="16.5" x14ac:dyDescent="0.3">
      <c r="B56" s="24">
        <f t="shared" si="1"/>
        <v>47</v>
      </c>
      <c r="C56" s="362" t="s">
        <v>1119</v>
      </c>
      <c r="D56" s="370" t="s">
        <v>19</v>
      </c>
      <c r="E56" s="174"/>
      <c r="F56" s="205" t="str">
        <f t="shared" si="3"/>
        <v/>
      </c>
      <c r="G56" s="197"/>
      <c r="H56" s="188"/>
      <c r="AB56" t="str">
        <f>IF(LEN($E56)=0,"N",_xlfn.IFNA(INDEX('RFP Project Manager'!$D$27:$D$32,MATCH($E56,'RFP Project Manager'!$D$27:$D$32,0)),"Error -- Availability entered in an incorrect format"))</f>
        <v>N</v>
      </c>
    </row>
    <row r="57" spans="2:28" ht="16.5" x14ac:dyDescent="0.3">
      <c r="B57" s="24">
        <f t="shared" si="1"/>
        <v>48</v>
      </c>
      <c r="C57" s="362" t="s">
        <v>1120</v>
      </c>
      <c r="D57" s="370" t="s">
        <v>19</v>
      </c>
      <c r="E57" s="174"/>
      <c r="F57" s="205" t="str">
        <f t="shared" si="3"/>
        <v/>
      </c>
      <c r="G57" s="197"/>
      <c r="H57" s="188"/>
      <c r="AB57" t="str">
        <f>IF(LEN($E57)=0,"N",_xlfn.IFNA(INDEX('RFP Project Manager'!$D$27:$D$32,MATCH($E57,'RFP Project Manager'!$D$27:$D$32,0)),"Error -- Availability entered in an incorrect format"))</f>
        <v>N</v>
      </c>
    </row>
    <row r="58" spans="2:28" ht="16.5" x14ac:dyDescent="0.3">
      <c r="B58" s="24">
        <f t="shared" si="1"/>
        <v>49</v>
      </c>
      <c r="C58" s="362" t="s">
        <v>1121</v>
      </c>
      <c r="D58" s="370" t="s">
        <v>21</v>
      </c>
      <c r="E58" s="174"/>
      <c r="F58" s="205" t="str">
        <f t="shared" si="3"/>
        <v/>
      </c>
      <c r="G58" s="197"/>
      <c r="H58" s="188"/>
      <c r="AB58" t="str">
        <f>IF(LEN($E58)=0,"N",_xlfn.IFNA(INDEX('RFP Project Manager'!$D$27:$D$32,MATCH($E58,'RFP Project Manager'!$D$27:$D$32,0)),"Error -- Availability entered in an incorrect format"))</f>
        <v>N</v>
      </c>
    </row>
    <row r="59" spans="2:28" ht="16.5" x14ac:dyDescent="0.3">
      <c r="B59" s="24">
        <f t="shared" si="1"/>
        <v>50</v>
      </c>
      <c r="C59" s="362" t="s">
        <v>1122</v>
      </c>
      <c r="D59" s="370" t="s">
        <v>19</v>
      </c>
      <c r="E59" s="174"/>
      <c r="F59" s="205" t="str">
        <f t="shared" si="3"/>
        <v/>
      </c>
      <c r="G59" s="197"/>
      <c r="H59" s="188"/>
      <c r="AB59" t="str">
        <f>IF(LEN($E59)=0,"N",_xlfn.IFNA(INDEX('RFP Project Manager'!$D$27:$D$32,MATCH($E59,'RFP Project Manager'!$D$27:$D$32,0)),"Error -- Availability entered in an incorrect format"))</f>
        <v>N</v>
      </c>
    </row>
    <row r="60" spans="2:28" ht="17.25" thickBot="1" x14ac:dyDescent="0.35">
      <c r="B60" s="24">
        <f t="shared" si="1"/>
        <v>51</v>
      </c>
      <c r="C60" s="362" t="s">
        <v>1123</v>
      </c>
      <c r="D60" s="370" t="s">
        <v>19</v>
      </c>
      <c r="E60" s="174"/>
      <c r="F60" s="205" t="str">
        <f t="shared" si="3"/>
        <v/>
      </c>
      <c r="G60" s="197"/>
      <c r="H60" s="188"/>
      <c r="AB60" t="str">
        <f>IF(LEN($E60)=0,"N",_xlfn.IFNA(INDEX('RFP Project Manager'!$D$27:$D$32,MATCH($E60,'RFP Project Manager'!$D$27:$D$32,0)),"Error -- Availability entered in an incorrect format"))</f>
        <v>N</v>
      </c>
    </row>
    <row r="61" spans="2:28" ht="19.5" thickBot="1" x14ac:dyDescent="0.3">
      <c r="B61" s="24"/>
      <c r="C61" s="28" t="s">
        <v>305</v>
      </c>
      <c r="D61" s="29"/>
      <c r="E61" s="193"/>
      <c r="F61" s="193"/>
      <c r="G61" s="193"/>
      <c r="H61" s="194"/>
      <c r="AB61" t="str">
        <f>IF(LEN($E61)=0,"N",_xlfn.IFNA(INDEX('RFP Project Manager'!$D$27:$D$32,MATCH($E61,'RFP Project Manager'!$D$27:$D$32,0)),"Error -- Availability entered in an incorrect format"))</f>
        <v>N</v>
      </c>
    </row>
    <row r="62" spans="2:28" ht="16.5" x14ac:dyDescent="0.3">
      <c r="B62" s="24">
        <f t="shared" si="1"/>
        <v>52</v>
      </c>
      <c r="C62" s="362" t="s">
        <v>1124</v>
      </c>
      <c r="D62" s="370" t="s">
        <v>19</v>
      </c>
      <c r="E62" s="170"/>
      <c r="F62" s="205" t="str">
        <f t="shared" ref="F62:F73" si="4">IF($C$4="Primary Vendor Module Name Here","",$C$4)</f>
        <v/>
      </c>
      <c r="G62" s="197"/>
      <c r="H62" s="188"/>
      <c r="AB62" t="str">
        <f>IF(LEN($E62)=0,"N",_xlfn.IFNA(INDEX('RFP Project Manager'!$D$27:$D$32,MATCH($E62,'RFP Project Manager'!$D$27:$D$32,0)),"Error -- Availability entered in an incorrect format"))</f>
        <v>N</v>
      </c>
    </row>
    <row r="63" spans="2:28" ht="33" x14ac:dyDescent="0.3">
      <c r="B63" s="24">
        <f t="shared" si="1"/>
        <v>53</v>
      </c>
      <c r="C63" s="362" t="s">
        <v>306</v>
      </c>
      <c r="D63" s="370" t="s">
        <v>22</v>
      </c>
      <c r="E63" s="174"/>
      <c r="F63" s="205" t="str">
        <f t="shared" si="4"/>
        <v/>
      </c>
      <c r="G63" s="197"/>
      <c r="H63" s="188"/>
      <c r="AB63" t="str">
        <f>IF(LEN($E63)=0,"N",_xlfn.IFNA(INDEX('RFP Project Manager'!$D$27:$D$32,MATCH($E63,'RFP Project Manager'!$D$27:$D$32,0)),"Error -- Availability entered in an incorrect format"))</f>
        <v>N</v>
      </c>
    </row>
    <row r="64" spans="2:28" ht="16.5" x14ac:dyDescent="0.3">
      <c r="B64" s="24">
        <f t="shared" si="1"/>
        <v>54</v>
      </c>
      <c r="C64" s="362" t="s">
        <v>307</v>
      </c>
      <c r="D64" s="370" t="s">
        <v>20</v>
      </c>
      <c r="E64" s="174"/>
      <c r="F64" s="205" t="str">
        <f t="shared" si="4"/>
        <v/>
      </c>
      <c r="G64" s="197"/>
      <c r="H64" s="188"/>
      <c r="AB64" t="str">
        <f>IF(LEN($E64)=0,"N",_xlfn.IFNA(INDEX('RFP Project Manager'!$D$27:$D$32,MATCH($E64,'RFP Project Manager'!$D$27:$D$32,0)),"Error -- Availability entered in an incorrect format"))</f>
        <v>N</v>
      </c>
    </row>
    <row r="65" spans="2:28" ht="16.5" x14ac:dyDescent="0.3">
      <c r="B65" s="24">
        <f t="shared" si="1"/>
        <v>55</v>
      </c>
      <c r="C65" s="390" t="s">
        <v>308</v>
      </c>
      <c r="D65" s="370" t="s">
        <v>21</v>
      </c>
      <c r="E65" s="174"/>
      <c r="F65" s="205" t="str">
        <f t="shared" si="4"/>
        <v/>
      </c>
      <c r="G65" s="197"/>
      <c r="H65" s="188"/>
      <c r="AB65" t="str">
        <f>IF(LEN($E65)=0,"N",_xlfn.IFNA(INDEX('RFP Project Manager'!$D$27:$D$32,MATCH($E65,'RFP Project Manager'!$D$27:$D$32,0)),"Error -- Availability entered in an incorrect format"))</f>
        <v>N</v>
      </c>
    </row>
    <row r="66" spans="2:28" ht="16.5" x14ac:dyDescent="0.3">
      <c r="B66" s="24">
        <f t="shared" si="1"/>
        <v>56</v>
      </c>
      <c r="C66" s="390" t="s">
        <v>309</v>
      </c>
      <c r="D66" s="370" t="s">
        <v>19</v>
      </c>
      <c r="E66" s="174"/>
      <c r="F66" s="205" t="str">
        <f t="shared" si="4"/>
        <v/>
      </c>
      <c r="G66" s="197"/>
      <c r="H66" s="188"/>
      <c r="AB66" t="str">
        <f>IF(LEN($E66)=0,"N",_xlfn.IFNA(INDEX('RFP Project Manager'!$D$27:$D$32,MATCH($E66,'RFP Project Manager'!$D$27:$D$32,0)),"Error -- Availability entered in an incorrect format"))</f>
        <v>N</v>
      </c>
    </row>
    <row r="67" spans="2:28" ht="16.5" x14ac:dyDescent="0.3">
      <c r="B67" s="24">
        <f t="shared" si="1"/>
        <v>57</v>
      </c>
      <c r="C67" s="390" t="s">
        <v>310</v>
      </c>
      <c r="D67" s="370" t="s">
        <v>19</v>
      </c>
      <c r="E67" s="174"/>
      <c r="F67" s="205" t="str">
        <f t="shared" si="4"/>
        <v/>
      </c>
      <c r="G67" s="197"/>
      <c r="H67" s="188"/>
      <c r="AB67" t="str">
        <f>IF(LEN($E67)=0,"N",_xlfn.IFNA(INDEX('RFP Project Manager'!$D$27:$D$32,MATCH($E67,'RFP Project Manager'!$D$27:$D$32,0)),"Error -- Availability entered in an incorrect format"))</f>
        <v>N</v>
      </c>
    </row>
    <row r="68" spans="2:28" ht="16.5" x14ac:dyDescent="0.3">
      <c r="B68" s="24">
        <f t="shared" si="1"/>
        <v>58</v>
      </c>
      <c r="C68" s="362" t="s">
        <v>1125</v>
      </c>
      <c r="D68" s="370" t="s">
        <v>19</v>
      </c>
      <c r="E68" s="174"/>
      <c r="F68" s="205" t="str">
        <f t="shared" si="4"/>
        <v/>
      </c>
      <c r="G68" s="197"/>
      <c r="H68" s="188"/>
      <c r="AB68" t="str">
        <f>IF(LEN($E68)=0,"N",_xlfn.IFNA(INDEX('RFP Project Manager'!$D$27:$D$32,MATCH($E68,'RFP Project Manager'!$D$27:$D$32,0)),"Error -- Availability entered in an incorrect format"))</f>
        <v>N</v>
      </c>
    </row>
    <row r="69" spans="2:28" ht="16.5" x14ac:dyDescent="0.3">
      <c r="B69" s="24">
        <f t="shared" si="1"/>
        <v>59</v>
      </c>
      <c r="C69" s="362" t="s">
        <v>1126</v>
      </c>
      <c r="D69" s="370" t="s">
        <v>21</v>
      </c>
      <c r="E69" s="174"/>
      <c r="F69" s="205" t="str">
        <f t="shared" si="4"/>
        <v/>
      </c>
      <c r="G69" s="197"/>
      <c r="H69" s="188"/>
      <c r="AB69" t="str">
        <f>IF(LEN($E69)=0,"N",_xlfn.IFNA(INDEX('RFP Project Manager'!$D$27:$D$32,MATCH($E69,'RFP Project Manager'!$D$27:$D$32,0)),"Error -- Availability entered in an incorrect format"))</f>
        <v>N</v>
      </c>
    </row>
    <row r="70" spans="2:28" ht="33" x14ac:dyDescent="0.3">
      <c r="B70" s="24">
        <f t="shared" si="1"/>
        <v>60</v>
      </c>
      <c r="C70" s="362" t="s">
        <v>1127</v>
      </c>
      <c r="D70" s="370" t="s">
        <v>19</v>
      </c>
      <c r="E70" s="174"/>
      <c r="F70" s="205" t="str">
        <f t="shared" si="4"/>
        <v/>
      </c>
      <c r="G70" s="197"/>
      <c r="H70" s="188"/>
      <c r="AB70" t="str">
        <f>IF(LEN($E70)=0,"N",_xlfn.IFNA(INDEX('RFP Project Manager'!$D$27:$D$32,MATCH($E70,'RFP Project Manager'!$D$27:$D$32,0)),"Error -- Availability entered in an incorrect format"))</f>
        <v>N</v>
      </c>
    </row>
    <row r="71" spans="2:28" ht="16.5" x14ac:dyDescent="0.3">
      <c r="B71" s="24">
        <f t="shared" si="1"/>
        <v>61</v>
      </c>
      <c r="C71" s="362" t="s">
        <v>311</v>
      </c>
      <c r="D71" s="370" t="s">
        <v>19</v>
      </c>
      <c r="E71" s="174"/>
      <c r="F71" s="205" t="str">
        <f t="shared" si="4"/>
        <v/>
      </c>
      <c r="G71" s="197"/>
      <c r="H71" s="188"/>
      <c r="AB71" t="str">
        <f>IF(LEN($E71)=0,"N",_xlfn.IFNA(INDEX('RFP Project Manager'!$D$27:$D$32,MATCH($E71,'RFP Project Manager'!$D$27:$D$32,0)),"Error -- Availability entered in an incorrect format"))</f>
        <v>N</v>
      </c>
    </row>
    <row r="72" spans="2:28" ht="16.5" x14ac:dyDescent="0.3">
      <c r="B72" s="24">
        <f t="shared" ref="B72:B108" si="5">IF(B71&lt;&gt;0,B71+1,B70+1)</f>
        <v>62</v>
      </c>
      <c r="C72" s="362" t="s">
        <v>312</v>
      </c>
      <c r="D72" s="370" t="s">
        <v>21</v>
      </c>
      <c r="E72" s="174"/>
      <c r="F72" s="205" t="str">
        <f t="shared" si="4"/>
        <v/>
      </c>
      <c r="G72" s="197"/>
      <c r="H72" s="188"/>
      <c r="AB72" t="str">
        <f>IF(LEN($E72)=0,"N",_xlfn.IFNA(INDEX('RFP Project Manager'!$D$27:$D$32,MATCH($E72,'RFP Project Manager'!$D$27:$D$32,0)),"Error -- Availability entered in an incorrect format"))</f>
        <v>N</v>
      </c>
    </row>
    <row r="73" spans="2:28" ht="50.25" thickBot="1" x14ac:dyDescent="0.35">
      <c r="B73" s="24">
        <f t="shared" si="5"/>
        <v>63</v>
      </c>
      <c r="C73" s="362" t="s">
        <v>1128</v>
      </c>
      <c r="D73" s="370" t="s">
        <v>19</v>
      </c>
      <c r="E73" s="174"/>
      <c r="F73" s="205" t="str">
        <f t="shared" si="4"/>
        <v/>
      </c>
      <c r="G73" s="197"/>
      <c r="H73" s="188"/>
      <c r="AB73" t="str">
        <f>IF(LEN($E73)=0,"N",_xlfn.IFNA(INDEX('RFP Project Manager'!$D$27:$D$32,MATCH($E73,'RFP Project Manager'!$D$27:$D$32,0)),"Error -- Availability entered in an incorrect format"))</f>
        <v>N</v>
      </c>
    </row>
    <row r="74" spans="2:28" ht="19.5" thickBot="1" x14ac:dyDescent="0.3">
      <c r="B74" s="24"/>
      <c r="C74" s="28" t="s">
        <v>1226</v>
      </c>
      <c r="D74" s="29"/>
      <c r="E74" s="193"/>
      <c r="F74" s="193"/>
      <c r="G74" s="193"/>
      <c r="H74" s="194"/>
      <c r="AB74" t="str">
        <f>IF(LEN($E74)=0,"N",_xlfn.IFNA(INDEX('RFP Project Manager'!$D$27:$D$32,MATCH($E74,'RFP Project Manager'!$D$27:$D$32,0)),"Error -- Availability entered in an incorrect format"))</f>
        <v>N</v>
      </c>
    </row>
    <row r="75" spans="2:28" ht="16.5" x14ac:dyDescent="0.3">
      <c r="B75" s="24">
        <f t="shared" si="5"/>
        <v>64</v>
      </c>
      <c r="C75" s="362" t="s">
        <v>1129</v>
      </c>
      <c r="D75" s="370" t="s">
        <v>19</v>
      </c>
      <c r="E75" s="170"/>
      <c r="F75" s="205" t="str">
        <f>IF($C$4="Primary Vendor Module Name Here","",$C$4)</f>
        <v/>
      </c>
      <c r="G75" s="197"/>
      <c r="H75" s="188"/>
      <c r="AB75" t="str">
        <f>IF(LEN($E75)=0,"N",_xlfn.IFNA(INDEX('RFP Project Manager'!$D$27:$D$32,MATCH($E75,'RFP Project Manager'!$D$27:$D$32,0)),"Error -- Availability entered in an incorrect format"))</f>
        <v>N</v>
      </c>
    </row>
    <row r="76" spans="2:28" ht="33" x14ac:dyDescent="0.3">
      <c r="B76" s="24">
        <f t="shared" si="5"/>
        <v>65</v>
      </c>
      <c r="C76" s="362" t="s">
        <v>1130</v>
      </c>
      <c r="D76" s="370" t="s">
        <v>21</v>
      </c>
      <c r="E76" s="174"/>
      <c r="F76" s="205" t="str">
        <f>IF($C$4="Primary Vendor Module Name Here","",$C$4)</f>
        <v/>
      </c>
      <c r="G76" s="197"/>
      <c r="H76" s="188"/>
      <c r="AB76" t="str">
        <f>IF(LEN($E76)=0,"N",_xlfn.IFNA(INDEX('RFP Project Manager'!$D$27:$D$32,MATCH($E76,'RFP Project Manager'!$D$27:$D$32,0)),"Error -- Availability entered in an incorrect format"))</f>
        <v>N</v>
      </c>
    </row>
    <row r="77" spans="2:28" ht="33" x14ac:dyDescent="0.3">
      <c r="B77" s="24">
        <f t="shared" si="5"/>
        <v>66</v>
      </c>
      <c r="C77" s="362" t="s">
        <v>1131</v>
      </c>
      <c r="D77" s="370" t="s">
        <v>19</v>
      </c>
      <c r="E77" s="174"/>
      <c r="F77" s="205" t="str">
        <f>IF($C$4="Primary Vendor Module Name Here","",$C$4)</f>
        <v/>
      </c>
      <c r="G77" s="197"/>
      <c r="H77" s="188"/>
      <c r="AB77" t="str">
        <f>IF(LEN($E77)=0,"N",_xlfn.IFNA(INDEX('RFP Project Manager'!$D$27:$D$32,MATCH($E77,'RFP Project Manager'!$D$27:$D$32,0)),"Error -- Availability entered in an incorrect format"))</f>
        <v>N</v>
      </c>
    </row>
    <row r="78" spans="2:28" ht="16.5" x14ac:dyDescent="0.3">
      <c r="B78" s="24">
        <f t="shared" si="5"/>
        <v>67</v>
      </c>
      <c r="C78" s="362" t="s">
        <v>314</v>
      </c>
      <c r="D78" s="370" t="s">
        <v>19</v>
      </c>
      <c r="E78" s="174"/>
      <c r="F78" s="205" t="str">
        <f>IF($C$4="Primary Vendor Module Name Here","",$C$4)</f>
        <v/>
      </c>
      <c r="G78" s="197"/>
      <c r="H78" s="188"/>
      <c r="AB78" t="str">
        <f>IF(LEN($E78)=0,"N",_xlfn.IFNA(INDEX('RFP Project Manager'!$D$27:$D$32,MATCH($E78,'RFP Project Manager'!$D$27:$D$32,0)),"Error -- Availability entered in an incorrect format"))</f>
        <v>N</v>
      </c>
    </row>
    <row r="79" spans="2:28" ht="17.25" thickBot="1" x14ac:dyDescent="0.35">
      <c r="B79" s="24">
        <f t="shared" si="5"/>
        <v>68</v>
      </c>
      <c r="C79" s="362" t="s">
        <v>315</v>
      </c>
      <c r="D79" s="370" t="s">
        <v>22</v>
      </c>
      <c r="E79" s="174"/>
      <c r="F79" s="205" t="str">
        <f>IF($C$4="Primary Vendor Module Name Here","",$C$4)</f>
        <v/>
      </c>
      <c r="G79" s="197"/>
      <c r="H79" s="188"/>
      <c r="AB79" t="str">
        <f>IF(LEN($E79)=0,"N",_xlfn.IFNA(INDEX('RFP Project Manager'!$D$27:$D$32,MATCH($E79,'RFP Project Manager'!$D$27:$D$32,0)),"Error -- Availability entered in an incorrect format"))</f>
        <v>N</v>
      </c>
    </row>
    <row r="80" spans="2:28" ht="19.5" thickBot="1" x14ac:dyDescent="0.3">
      <c r="B80" s="24"/>
      <c r="C80" s="28" t="s">
        <v>316</v>
      </c>
      <c r="D80" s="29"/>
      <c r="E80" s="193"/>
      <c r="F80" s="193"/>
      <c r="G80" s="193"/>
      <c r="H80" s="194"/>
      <c r="AB80" t="str">
        <f>IF(LEN($E80)=0,"N",_xlfn.IFNA(INDEX('RFP Project Manager'!$D$27:$D$32,MATCH($E80,'RFP Project Manager'!$D$27:$D$32,0)),"Error -- Availability entered in an incorrect format"))</f>
        <v>N</v>
      </c>
    </row>
    <row r="81" spans="2:28" ht="16.5" x14ac:dyDescent="0.3">
      <c r="B81" s="24">
        <f t="shared" si="5"/>
        <v>69</v>
      </c>
      <c r="C81" s="362" t="s">
        <v>1132</v>
      </c>
      <c r="D81" s="370" t="s">
        <v>20</v>
      </c>
      <c r="E81" s="170"/>
      <c r="F81" s="205" t="str">
        <f t="shared" ref="F81:F92" si="6">IF($C$4="Primary Vendor Module Name Here","",$C$4)</f>
        <v/>
      </c>
      <c r="G81" s="197"/>
      <c r="H81" s="188"/>
      <c r="AB81" t="str">
        <f>IF(LEN($E81)=0,"N",_xlfn.IFNA(INDEX('RFP Project Manager'!$D$27:$D$32,MATCH($E81,'RFP Project Manager'!$D$27:$D$32,0)),"Error -- Availability entered in an incorrect format"))</f>
        <v>N</v>
      </c>
    </row>
    <row r="82" spans="2:28" ht="16.5" x14ac:dyDescent="0.3">
      <c r="B82" s="24">
        <f t="shared" si="5"/>
        <v>70</v>
      </c>
      <c r="C82" s="390" t="s">
        <v>317</v>
      </c>
      <c r="D82" s="370" t="s">
        <v>19</v>
      </c>
      <c r="E82" s="174"/>
      <c r="F82" s="205" t="str">
        <f t="shared" si="6"/>
        <v/>
      </c>
      <c r="G82" s="197"/>
      <c r="H82" s="188"/>
      <c r="AB82" t="str">
        <f>IF(LEN($E82)=0,"N",_xlfn.IFNA(INDEX('RFP Project Manager'!$D$27:$D$32,MATCH($E82,'RFP Project Manager'!$D$27:$D$32,0)),"Error -- Availability entered in an incorrect format"))</f>
        <v>N</v>
      </c>
    </row>
    <row r="83" spans="2:28" ht="16.5" x14ac:dyDescent="0.3">
      <c r="B83" s="24">
        <f t="shared" si="5"/>
        <v>71</v>
      </c>
      <c r="C83" s="390" t="s">
        <v>318</v>
      </c>
      <c r="D83" s="370" t="s">
        <v>19</v>
      </c>
      <c r="E83" s="174"/>
      <c r="F83" s="205" t="str">
        <f t="shared" si="6"/>
        <v/>
      </c>
      <c r="G83" s="197"/>
      <c r="H83" s="188"/>
      <c r="AB83" t="str">
        <f>IF(LEN($E83)=0,"N",_xlfn.IFNA(INDEX('RFP Project Manager'!$D$27:$D$32,MATCH($E83,'RFP Project Manager'!$D$27:$D$32,0)),"Error -- Availability entered in an incorrect format"))</f>
        <v>N</v>
      </c>
    </row>
    <row r="84" spans="2:28" ht="16.5" x14ac:dyDescent="0.3">
      <c r="B84" s="24">
        <f t="shared" si="5"/>
        <v>72</v>
      </c>
      <c r="C84" s="390" t="s">
        <v>319</v>
      </c>
      <c r="D84" s="370" t="s">
        <v>19</v>
      </c>
      <c r="E84" s="174"/>
      <c r="F84" s="205" t="str">
        <f t="shared" si="6"/>
        <v/>
      </c>
      <c r="G84" s="197"/>
      <c r="H84" s="188"/>
      <c r="AB84" t="str">
        <f>IF(LEN($E84)=0,"N",_xlfn.IFNA(INDEX('RFP Project Manager'!$D$27:$D$32,MATCH($E84,'RFP Project Manager'!$D$27:$D$32,0)),"Error -- Availability entered in an incorrect format"))</f>
        <v>N</v>
      </c>
    </row>
    <row r="85" spans="2:28" ht="16.5" x14ac:dyDescent="0.3">
      <c r="B85" s="24">
        <f t="shared" si="5"/>
        <v>73</v>
      </c>
      <c r="C85" s="390" t="s">
        <v>320</v>
      </c>
      <c r="D85" s="370" t="s">
        <v>19</v>
      </c>
      <c r="E85" s="174"/>
      <c r="F85" s="205" t="str">
        <f t="shared" si="6"/>
        <v/>
      </c>
      <c r="G85" s="197"/>
      <c r="H85" s="188"/>
      <c r="AB85" t="str">
        <f>IF(LEN($E85)=0,"N",_xlfn.IFNA(INDEX('RFP Project Manager'!$D$27:$D$32,MATCH($E85,'RFP Project Manager'!$D$27:$D$32,0)),"Error -- Availability entered in an incorrect format"))</f>
        <v>N</v>
      </c>
    </row>
    <row r="86" spans="2:28" ht="16.5" x14ac:dyDescent="0.3">
      <c r="B86" s="24">
        <f t="shared" si="5"/>
        <v>74</v>
      </c>
      <c r="C86" s="390" t="s">
        <v>321</v>
      </c>
      <c r="D86" s="370" t="s">
        <v>21</v>
      </c>
      <c r="E86" s="174"/>
      <c r="F86" s="205" t="str">
        <f t="shared" si="6"/>
        <v/>
      </c>
      <c r="G86" s="197"/>
      <c r="H86" s="188"/>
      <c r="AB86" t="str">
        <f>IF(LEN($E86)=0,"N",_xlfn.IFNA(INDEX('RFP Project Manager'!$D$27:$D$32,MATCH($E86,'RFP Project Manager'!$D$27:$D$32,0)),"Error -- Availability entered in an incorrect format"))</f>
        <v>N</v>
      </c>
    </row>
    <row r="87" spans="2:28" ht="16.5" x14ac:dyDescent="0.3">
      <c r="B87" s="24">
        <f t="shared" si="5"/>
        <v>75</v>
      </c>
      <c r="C87" s="362" t="s">
        <v>322</v>
      </c>
      <c r="D87" s="370" t="s">
        <v>19</v>
      </c>
      <c r="E87" s="174"/>
      <c r="F87" s="205" t="str">
        <f t="shared" si="6"/>
        <v/>
      </c>
      <c r="G87" s="197"/>
      <c r="H87" s="188"/>
      <c r="AB87" t="str">
        <f>IF(LEN($E87)=0,"N",_xlfn.IFNA(INDEX('RFP Project Manager'!$D$27:$D$32,MATCH($E87,'RFP Project Manager'!$D$27:$D$32,0)),"Error -- Availability entered in an incorrect format"))</f>
        <v>N</v>
      </c>
    </row>
    <row r="88" spans="2:28" ht="33" x14ac:dyDescent="0.3">
      <c r="B88" s="24">
        <f t="shared" si="5"/>
        <v>76</v>
      </c>
      <c r="C88" s="362" t="s">
        <v>323</v>
      </c>
      <c r="D88" s="370" t="s">
        <v>19</v>
      </c>
      <c r="E88" s="174"/>
      <c r="F88" s="205" t="str">
        <f t="shared" si="6"/>
        <v/>
      </c>
      <c r="G88" s="197"/>
      <c r="H88" s="188"/>
      <c r="AB88" t="str">
        <f>IF(LEN($E88)=0,"N",_xlfn.IFNA(INDEX('RFP Project Manager'!$D$27:$D$32,MATCH($E88,'RFP Project Manager'!$D$27:$D$32,0)),"Error -- Availability entered in an incorrect format"))</f>
        <v>N</v>
      </c>
    </row>
    <row r="89" spans="2:28" ht="33" x14ac:dyDescent="0.3">
      <c r="B89" s="24">
        <f t="shared" si="5"/>
        <v>77</v>
      </c>
      <c r="C89" s="362" t="s">
        <v>324</v>
      </c>
      <c r="D89" s="370" t="s">
        <v>19</v>
      </c>
      <c r="E89" s="174"/>
      <c r="F89" s="205" t="str">
        <f t="shared" si="6"/>
        <v/>
      </c>
      <c r="G89" s="197"/>
      <c r="H89" s="188"/>
      <c r="AB89" t="str">
        <f>IF(LEN($E89)=0,"N",_xlfn.IFNA(INDEX('RFP Project Manager'!$D$27:$D$32,MATCH($E89,'RFP Project Manager'!$D$27:$D$32,0)),"Error -- Availability entered in an incorrect format"))</f>
        <v>N</v>
      </c>
    </row>
    <row r="90" spans="2:28" ht="49.5" x14ac:dyDescent="0.3">
      <c r="B90" s="24">
        <f t="shared" si="5"/>
        <v>78</v>
      </c>
      <c r="C90" s="362" t="s">
        <v>325</v>
      </c>
      <c r="D90" s="370" t="s">
        <v>19</v>
      </c>
      <c r="E90" s="174"/>
      <c r="F90" s="205" t="str">
        <f t="shared" si="6"/>
        <v/>
      </c>
      <c r="G90" s="197"/>
      <c r="H90" s="188"/>
      <c r="AB90" t="str">
        <f>IF(LEN($E90)=0,"N",_xlfn.IFNA(INDEX('RFP Project Manager'!$D$27:$D$32,MATCH($E90,'RFP Project Manager'!$D$27:$D$32,0)),"Error -- Availability entered in an incorrect format"))</f>
        <v>N</v>
      </c>
    </row>
    <row r="91" spans="2:28" ht="16.5" x14ac:dyDescent="0.3">
      <c r="B91" s="24">
        <f t="shared" si="5"/>
        <v>79</v>
      </c>
      <c r="C91" s="362" t="s">
        <v>1134</v>
      </c>
      <c r="D91" s="370" t="s">
        <v>19</v>
      </c>
      <c r="E91" s="174"/>
      <c r="F91" s="205" t="str">
        <f t="shared" si="6"/>
        <v/>
      </c>
      <c r="G91" s="197"/>
      <c r="H91" s="188"/>
      <c r="AB91" t="str">
        <f>IF(LEN($E91)=0,"N",_xlfn.IFNA(INDEX('RFP Project Manager'!$D$27:$D$32,MATCH($E91,'RFP Project Manager'!$D$27:$D$32,0)),"Error -- Availability entered in an incorrect format"))</f>
        <v>N</v>
      </c>
    </row>
    <row r="92" spans="2:28" ht="17.25" thickBot="1" x14ac:dyDescent="0.35">
      <c r="B92" s="24">
        <f t="shared" si="5"/>
        <v>80</v>
      </c>
      <c r="C92" s="362" t="s">
        <v>1133</v>
      </c>
      <c r="D92" s="370" t="s">
        <v>19</v>
      </c>
      <c r="E92" s="174"/>
      <c r="F92" s="205" t="str">
        <f t="shared" si="6"/>
        <v/>
      </c>
      <c r="G92" s="197"/>
      <c r="H92" s="188"/>
      <c r="AB92" t="str">
        <f>IF(LEN($E92)=0,"N",_xlfn.IFNA(INDEX('RFP Project Manager'!$D$27:$D$32,MATCH($E92,'RFP Project Manager'!$D$27:$D$32,0)),"Error -- Availability entered in an incorrect format"))</f>
        <v>N</v>
      </c>
    </row>
    <row r="93" spans="2:28" ht="19.5" thickBot="1" x14ac:dyDescent="0.3">
      <c r="B93" s="24"/>
      <c r="C93" s="28" t="s">
        <v>326</v>
      </c>
      <c r="D93" s="29"/>
      <c r="E93" s="193"/>
      <c r="F93" s="193"/>
      <c r="G93" s="193"/>
      <c r="H93" s="194"/>
      <c r="AB93" t="str">
        <f>IF(LEN($E93)=0,"N",_xlfn.IFNA(INDEX('RFP Project Manager'!$D$27:$D$32,MATCH($E93,'RFP Project Manager'!$D$27:$D$32,0)),"Error -- Availability entered in an incorrect format"))</f>
        <v>N</v>
      </c>
    </row>
    <row r="94" spans="2:28" ht="16.5" x14ac:dyDescent="0.3">
      <c r="B94" s="24">
        <f t="shared" si="5"/>
        <v>81</v>
      </c>
      <c r="C94" s="362" t="s">
        <v>327</v>
      </c>
      <c r="D94" s="370" t="s">
        <v>19</v>
      </c>
      <c r="E94" s="170"/>
      <c r="F94" s="205" t="str">
        <f>IF($C$4="Primary Vendor Module Name Here","",$C$4)</f>
        <v/>
      </c>
      <c r="G94" s="197"/>
      <c r="H94" s="188"/>
      <c r="AB94" t="str">
        <f>IF(LEN($E94)=0,"N",_xlfn.IFNA(INDEX('RFP Project Manager'!$D$27:$D$32,MATCH($E94,'RFP Project Manager'!$D$27:$D$32,0)),"Error -- Availability entered in an incorrect format"))</f>
        <v>N</v>
      </c>
    </row>
    <row r="95" spans="2:28" ht="17.25" thickBot="1" x14ac:dyDescent="0.35">
      <c r="B95" s="24">
        <f t="shared" si="5"/>
        <v>82</v>
      </c>
      <c r="C95" s="362" t="s">
        <v>1135</v>
      </c>
      <c r="D95" s="370" t="s">
        <v>19</v>
      </c>
      <c r="E95" s="174"/>
      <c r="F95" s="205" t="str">
        <f>IF($C$4="Primary Vendor Module Name Here","",$C$4)</f>
        <v/>
      </c>
      <c r="G95" s="197"/>
      <c r="H95" s="188"/>
      <c r="AB95" t="str">
        <f>IF(LEN($E95)=0,"N",_xlfn.IFNA(INDEX('RFP Project Manager'!$D$27:$D$32,MATCH($E95,'RFP Project Manager'!$D$27:$D$32,0)),"Error -- Availability entered in an incorrect format"))</f>
        <v>N</v>
      </c>
    </row>
    <row r="96" spans="2:28" ht="19.5" thickBot="1" x14ac:dyDescent="0.3">
      <c r="B96" s="24"/>
      <c r="C96" s="28" t="s">
        <v>1010</v>
      </c>
      <c r="D96" s="29"/>
      <c r="E96" s="193"/>
      <c r="F96" s="193"/>
      <c r="G96" s="193"/>
      <c r="H96" s="194"/>
      <c r="AB96" t="str">
        <f>IF(LEN($E96)=0,"N",_xlfn.IFNA(INDEX('RFP Project Manager'!$D$27:$D$32,MATCH($E96,'RFP Project Manager'!$D$27:$D$32,0)),"Error -- Availability entered in an incorrect format"))</f>
        <v>N</v>
      </c>
    </row>
    <row r="97" spans="2:28" ht="33.75" thickBot="1" x14ac:dyDescent="0.35">
      <c r="B97" s="24">
        <f t="shared" si="5"/>
        <v>83</v>
      </c>
      <c r="C97" s="362" t="s">
        <v>1136</v>
      </c>
      <c r="D97" s="370" t="s">
        <v>19</v>
      </c>
      <c r="E97" s="170"/>
      <c r="F97" s="205" t="str">
        <f>IF($C$4="Primary Vendor Module Name Here","",$C$4)</f>
        <v/>
      </c>
      <c r="G97" s="197"/>
      <c r="H97" s="188"/>
      <c r="AB97" t="str">
        <f>IF(LEN($E97)=0,"N",_xlfn.IFNA(INDEX('RFP Project Manager'!$D$27:$D$32,MATCH($E97,'RFP Project Manager'!$D$27:$D$32,0)),"Error -- Availability entered in an incorrect format"))</f>
        <v>N</v>
      </c>
    </row>
    <row r="98" spans="2:28" ht="19.5" thickBot="1" x14ac:dyDescent="0.3">
      <c r="B98" s="24"/>
      <c r="C98" s="28" t="s">
        <v>1090</v>
      </c>
      <c r="D98" s="29"/>
      <c r="E98" s="193"/>
      <c r="F98" s="193"/>
      <c r="G98" s="193"/>
      <c r="H98" s="194"/>
      <c r="AB98" t="str">
        <f>IF(LEN($E98)=0,"N",_xlfn.IFNA(INDEX('RFP Project Manager'!$D$27:$D$32,MATCH($E98,'RFP Project Manager'!$D$27:$D$32,0)),"Error -- Availability entered in an incorrect format"))</f>
        <v>N</v>
      </c>
    </row>
    <row r="99" spans="2:28" ht="16.5" x14ac:dyDescent="0.3">
      <c r="B99" s="24">
        <f t="shared" si="5"/>
        <v>84</v>
      </c>
      <c r="C99" s="362" t="s">
        <v>1137</v>
      </c>
      <c r="D99" s="370" t="s">
        <v>19</v>
      </c>
      <c r="E99" s="170"/>
      <c r="F99" s="205" t="str">
        <f>IF($C$4="Primary Vendor Module Name Here","",$C$4)</f>
        <v/>
      </c>
      <c r="G99" s="197"/>
      <c r="H99" s="188"/>
      <c r="AB99" t="str">
        <f>IF(LEN($E99)=0,"N",_xlfn.IFNA(INDEX('RFP Project Manager'!$D$27:$D$32,MATCH($E99,'RFP Project Manager'!$D$27:$D$32,0)),"Error -- Availability entered in an incorrect format"))</f>
        <v>N</v>
      </c>
    </row>
    <row r="100" spans="2:28" ht="17.25" thickBot="1" x14ac:dyDescent="0.35">
      <c r="B100" s="24">
        <f t="shared" si="5"/>
        <v>85</v>
      </c>
      <c r="C100" s="362" t="s">
        <v>328</v>
      </c>
      <c r="D100" s="370" t="s">
        <v>19</v>
      </c>
      <c r="E100" s="174"/>
      <c r="F100" s="205" t="str">
        <f>IF($C$4="Primary Vendor Module Name Here","",$C$4)</f>
        <v/>
      </c>
      <c r="G100" s="197"/>
      <c r="H100" s="188"/>
      <c r="AB100" t="str">
        <f>IF(LEN($E100)=0,"N",_xlfn.IFNA(INDEX('RFP Project Manager'!$D$27:$D$32,MATCH($E100,'RFP Project Manager'!$D$27:$D$32,0)),"Error -- Availability entered in an incorrect format"))</f>
        <v>N</v>
      </c>
    </row>
    <row r="101" spans="2:28" ht="19.5" thickBot="1" x14ac:dyDescent="0.3">
      <c r="B101" s="24"/>
      <c r="C101" s="28" t="s">
        <v>329</v>
      </c>
      <c r="D101" s="29"/>
      <c r="E101" s="193"/>
      <c r="F101" s="193"/>
      <c r="G101" s="193"/>
      <c r="H101" s="194"/>
      <c r="AB101" t="str">
        <f>IF(LEN($E101)=0,"N",_xlfn.IFNA(INDEX('RFP Project Manager'!$D$27:$D$32,MATCH($E101,'RFP Project Manager'!$D$27:$D$32,0)),"Error -- Availability entered in an incorrect format"))</f>
        <v>N</v>
      </c>
    </row>
    <row r="102" spans="2:28" ht="17.25" thickBot="1" x14ac:dyDescent="0.35">
      <c r="B102" s="24">
        <f t="shared" si="5"/>
        <v>86</v>
      </c>
      <c r="C102" s="362" t="s">
        <v>1138</v>
      </c>
      <c r="D102" s="370" t="s">
        <v>19</v>
      </c>
      <c r="E102" s="170"/>
      <c r="F102" s="205" t="str">
        <f>IF($C$4="Primary Vendor Module Name Here","",$C$4)</f>
        <v/>
      </c>
      <c r="G102" s="197"/>
      <c r="H102" s="188"/>
      <c r="AB102" t="str">
        <f>IF(LEN($E102)=0,"N",_xlfn.IFNA(INDEX('RFP Project Manager'!$D$27:$D$32,MATCH($E102,'RFP Project Manager'!$D$27:$D$32,0)),"Error -- Availability entered in an incorrect format"))</f>
        <v>N</v>
      </c>
    </row>
    <row r="103" spans="2:28" ht="19.5" thickBot="1" x14ac:dyDescent="0.3">
      <c r="B103" s="24"/>
      <c r="C103" s="28" t="s">
        <v>1091</v>
      </c>
      <c r="D103" s="29"/>
      <c r="E103" s="193"/>
      <c r="F103" s="193"/>
      <c r="G103" s="193"/>
      <c r="H103" s="194"/>
      <c r="AB103" t="str">
        <f>IF(LEN($E103)=0,"N",_xlfn.IFNA(INDEX('RFP Project Manager'!$D$27:$D$32,MATCH($E103,'RFP Project Manager'!$D$27:$D$32,0)),"Error -- Availability entered in an incorrect format"))</f>
        <v>N</v>
      </c>
    </row>
    <row r="104" spans="2:28" ht="16.5" x14ac:dyDescent="0.3">
      <c r="B104" s="24">
        <f t="shared" si="5"/>
        <v>87</v>
      </c>
      <c r="C104" s="362" t="s">
        <v>330</v>
      </c>
      <c r="D104" s="370" t="s">
        <v>19</v>
      </c>
      <c r="E104" s="170"/>
      <c r="F104" s="205" t="str">
        <f>IF($C$4="Primary Vendor Module Name Here","",$C$4)</f>
        <v/>
      </c>
      <c r="G104" s="197"/>
      <c r="H104" s="188"/>
      <c r="AB104" t="str">
        <f>IF(LEN($E104)=0,"N",_xlfn.IFNA(INDEX('RFP Project Manager'!$D$27:$D$32,MATCH($E104,'RFP Project Manager'!$D$27:$D$32,0)),"Error -- Availability entered in an incorrect format"))</f>
        <v>N</v>
      </c>
    </row>
    <row r="105" spans="2:28" ht="16.5" x14ac:dyDescent="0.3">
      <c r="B105" s="24">
        <f t="shared" si="5"/>
        <v>88</v>
      </c>
      <c r="C105" s="362" t="s">
        <v>1139</v>
      </c>
      <c r="D105" s="370" t="s">
        <v>19</v>
      </c>
      <c r="E105" s="175"/>
      <c r="F105" s="205" t="str">
        <f>IF($C$4="Primary Vendor Module Name Here","",$C$4)</f>
        <v/>
      </c>
      <c r="G105" s="197"/>
      <c r="H105" s="188"/>
      <c r="AB105" t="str">
        <f>IF(LEN($E105)=0,"N",_xlfn.IFNA(INDEX('RFP Project Manager'!$D$27:$D$32,MATCH($E105,'RFP Project Manager'!$D$27:$D$32,0)),"Error -- Availability entered in an incorrect format"))</f>
        <v>N</v>
      </c>
    </row>
    <row r="106" spans="2:28" ht="16.5" x14ac:dyDescent="0.3">
      <c r="B106" s="24">
        <f t="shared" si="5"/>
        <v>89</v>
      </c>
      <c r="C106" s="362" t="s">
        <v>331</v>
      </c>
      <c r="D106" s="370" t="s">
        <v>19</v>
      </c>
      <c r="E106" s="175"/>
      <c r="F106" s="205" t="str">
        <f>IF($C$4="Primary Vendor Module Name Here","",$C$4)</f>
        <v/>
      </c>
      <c r="G106" s="197"/>
      <c r="H106" s="188"/>
      <c r="AB106" t="str">
        <f>IF(LEN($E106)=0,"N",_xlfn.IFNA(INDEX('RFP Project Manager'!$D$27:$D$32,MATCH($E106,'RFP Project Manager'!$D$27:$D$32,0)),"Error -- Availability entered in an incorrect format"))</f>
        <v>N</v>
      </c>
    </row>
    <row r="107" spans="2:28" ht="16.5" x14ac:dyDescent="0.3">
      <c r="B107" s="24">
        <f t="shared" si="5"/>
        <v>90</v>
      </c>
      <c r="C107" s="362" t="s">
        <v>1279</v>
      </c>
      <c r="D107" s="370" t="s">
        <v>19</v>
      </c>
      <c r="E107" s="175"/>
      <c r="F107" s="205" t="str">
        <f>IF($C$4="Primary Vendor Module Name Here","",$C$4)</f>
        <v/>
      </c>
      <c r="G107" s="197"/>
      <c r="H107" s="188"/>
      <c r="AB107" t="str">
        <f>IF(LEN($E107)=0,"N",_xlfn.IFNA(INDEX('RFP Project Manager'!$D$27:$D$32,MATCH($E107,'RFP Project Manager'!$D$27:$D$32,0)),"Error -- Availability entered in an incorrect format"))</f>
        <v>N</v>
      </c>
    </row>
    <row r="108" spans="2:28" ht="16.5" x14ac:dyDescent="0.3">
      <c r="B108" s="24">
        <f t="shared" si="5"/>
        <v>91</v>
      </c>
      <c r="C108" s="362" t="s">
        <v>1140</v>
      </c>
      <c r="D108" s="370" t="s">
        <v>19</v>
      </c>
      <c r="E108" s="175"/>
      <c r="F108" s="205" t="str">
        <f>IF($C$4="Primary Vendor Module Name Here","",$C$4)</f>
        <v/>
      </c>
      <c r="G108" s="197"/>
      <c r="H108" s="188"/>
      <c r="AB108" t="str">
        <f>IF(LEN($E108)=0,"N",_xlfn.IFNA(INDEX('RFP Project Manager'!$D$27:$D$32,MATCH($E108,'RFP Project Manager'!$D$27:$D$32,0)),"Error -- Availability entered in an incorrect format"))</f>
        <v>N</v>
      </c>
    </row>
    <row r="109" spans="2:28" x14ac:dyDescent="0.25">
      <c r="AB109" t="str">
        <f>IF(LEN($E109)=0,"N",_xlfn.IFNA(INDEX('RFP Project Manager'!$D$27:$D$32,MATCH($E109,'RFP Project Manager'!$D$27:$D$32,0)),"Error -- Availability entered in an incorrect format"))</f>
        <v>N</v>
      </c>
    </row>
    <row r="110" spans="2:28" x14ac:dyDescent="0.25">
      <c r="AB110" t="str">
        <f>IF(LEN($E110)=0,"N",_xlfn.IFNA(INDEX('RFP Project Manager'!$D$27:$D$32,MATCH($E110,'RFP Project Manager'!$D$27:$D$32,0)),"Error -- Availability entered in an incorrect format"))</f>
        <v>N</v>
      </c>
    </row>
    <row r="111" spans="2:28" x14ac:dyDescent="0.25">
      <c r="AB111" t="str">
        <f>IF(LEN($E111)=0,"N",_xlfn.IFNA(INDEX('RFP Project Manager'!$D$27:$D$32,MATCH($E111,'RFP Project Manager'!$D$27:$D$32,0)),"Error -- Availability entered in an incorrect format"))</f>
        <v>N</v>
      </c>
    </row>
    <row r="112" spans="2: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UVSnwez95Am7vnEpGAWVn1OqBRYIAqseapGDrEC3IeB46hYYgQejWXnGJxmSMyEYp5ZvaYPZYrtMYIc7kJTG+A==" saltValue="ka/kBRwLNUa3XZyU2gy/Eg==" spinCount="100000" sheet="1" objects="1" scenarios="1" selectLockedCells="1"/>
  <mergeCells count="2">
    <mergeCell ref="C1:H1"/>
    <mergeCell ref="C2:H2"/>
  </mergeCells>
  <dataValidations xWindow="1393" yWindow="434" count="13">
    <dataValidation allowBlank="1" showInputMessage="1" showErrorMessage="1" promptTitle="Additional Product Requirement" prompt="Specify product or module required if the functionality is available outside of the base product offering" sqref="F6:F108"/>
    <dataValidation type="list" allowBlank="1" showInputMessage="1" showErrorMessage="1" errorTitle="Entry Error" error="Availability entered in incorrect format_x000a_" prompt="Y - Yes_x000a_R - Reporting_x000a_T - Third Party_x000a_F - Future_x000a_N - No" sqref="E20:E22">
      <formula1>$D$44:$D$49</formula1>
    </dataValidation>
    <dataValidation type="list" allowBlank="1" showInputMessage="1" showErrorMessage="1" errorTitle="Entry Error" error="Availability entered in incorrect format_x000a_" prompt="Y - Yes_x000a_R - Reporting_x000a_T - Third Party_x000a_F - Future_x000a_N - No" sqref="E24:E40">
      <formula1>$D$44:$D$49</formula1>
    </dataValidation>
    <dataValidation type="list" allowBlank="1" showInputMessage="1" showErrorMessage="1" errorTitle="Entry Error" error="Availability entered in incorrect format_x000a_" prompt="Y - Yes_x000a_R - Reporting_x000a_T - Third Party_x000a_F - Future_x000a_N - No" sqref="E42:E46">
      <formula1>$D$44:$D$49</formula1>
    </dataValidation>
    <dataValidation type="list" allowBlank="1" showInputMessage="1" showErrorMessage="1" errorTitle="Entry Error" error="Availability entered in incorrect format_x000a_" prompt="Y - Yes_x000a_R - Reporting_x000a_T - Third Party_x000a_F - Future_x000a_N - No" sqref="E48:E60">
      <formula1>$D$44:$D$49</formula1>
    </dataValidation>
    <dataValidation type="list" allowBlank="1" showInputMessage="1" showErrorMessage="1" errorTitle="Entry Error" error="Availability entered in incorrect format_x000a_" prompt="Y - Yes_x000a_R - Reporting_x000a_T - Third Party_x000a_F - Future_x000a_N - No" sqref="E62:E73">
      <formula1>$D$44:$D$49</formula1>
    </dataValidation>
    <dataValidation type="list" allowBlank="1" showInputMessage="1" showErrorMessage="1" errorTitle="Entry Error" error="Availability entered in incorrect format_x000a_" prompt="Y - Yes_x000a_R - Reporting_x000a_T - Third Party_x000a_F - Future_x000a_N - No" sqref="E75:E79">
      <formula1>$D$44:$D$49</formula1>
    </dataValidation>
    <dataValidation type="list" allowBlank="1" showInputMessage="1" showErrorMessage="1" errorTitle="Entry Error" error="Availability entered in incorrect format_x000a_" prompt="Y - Yes_x000a_R - Reporting_x000a_T - Third Party_x000a_F - Future_x000a_N - No" sqref="E81:E92">
      <formula1>$D$44:$D$49</formula1>
    </dataValidation>
    <dataValidation type="list" allowBlank="1" showInputMessage="1" showErrorMessage="1" errorTitle="Entry Error" error="Availability entered in incorrect format_x000a_" prompt="Y - Yes_x000a_R - Reporting_x000a_T - Third Party_x000a_F - Future_x000a_N - No" sqref="E94:E95">
      <formula1>$D$44:$D$49</formula1>
    </dataValidation>
    <dataValidation type="list" allowBlank="1" showInputMessage="1" showErrorMessage="1" errorTitle="Entry Error" error="Availability entered in incorrect format_x000a_" prompt="Y - Yes_x000a_R - Reporting_x000a_T - Third Party_x000a_F - Future_x000a_N - No" sqref="E97">
      <formula1>$D$44:$D$49</formula1>
    </dataValidation>
    <dataValidation type="list" allowBlank="1" showInputMessage="1" showErrorMessage="1" errorTitle="Entry Error" error="Availability entered in incorrect format_x000a_" prompt="Y - Yes_x000a_R - Reporting_x000a_T - Third Party_x000a_F - Future_x000a_N - No" sqref="E99:E100">
      <formula1>$D$44:$D$49</formula1>
    </dataValidation>
    <dataValidation type="list" allowBlank="1" showInputMessage="1" showErrorMessage="1" errorTitle="Entry Error" error="Availability entered in incorrect format_x000a_" prompt="Y - Yes_x000a_R - Reporting_x000a_T - Third Party_x000a_F - Future_x000a_N - No" sqref="E102">
      <formula1>$D$44:$D$49</formula1>
    </dataValidation>
    <dataValidation type="list" allowBlank="1" showInputMessage="1" showErrorMessage="1" errorTitle="Entry Error" error="Availability entered in incorrect format_x000a_" prompt="Y - Yes_x000a_R - Reporting_x000a_T - Third Party_x000a_F - Future_x000a_N - No" sqref="E104:E108">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93" yWindow="434"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AC193"/>
  <sheetViews>
    <sheetView showGridLines="0" workbookViewId="0">
      <pane xSplit="2" ySplit="4" topLeftCell="C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Project and Grant Accounting</v>
      </c>
      <c r="D2" s="541"/>
      <c r="E2" s="541"/>
      <c r="F2" s="541"/>
      <c r="G2" s="541"/>
      <c r="H2" s="541"/>
      <c r="AA2" s="109" t="s">
        <v>1263</v>
      </c>
      <c r="AB2" s="118" t="s">
        <v>1223</v>
      </c>
      <c r="AC2" s="112">
        <f>SUBTOTAL(3,B6:B180)</f>
        <v>164</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1092</v>
      </c>
      <c r="D5" s="29"/>
      <c r="E5" s="29"/>
      <c r="F5" s="29"/>
      <c r="G5" s="29"/>
      <c r="H5" s="30"/>
      <c r="AA5" s="1"/>
      <c r="AB5" s="118"/>
      <c r="AC5" s="34" t="s">
        <v>1225</v>
      </c>
    </row>
    <row r="6" spans="2:29" ht="33" x14ac:dyDescent="0.3">
      <c r="B6" s="24">
        <v>1</v>
      </c>
      <c r="C6" s="362" t="s">
        <v>332</v>
      </c>
      <c r="D6" s="370" t="s">
        <v>20</v>
      </c>
      <c r="E6" s="170"/>
      <c r="F6" s="175" t="str">
        <f t="shared" ref="F6:F37" si="0">IF($C$4="Primary Vendor Module Name Here","",$C$4)</f>
        <v/>
      </c>
      <c r="G6" s="197"/>
      <c r="H6" s="188"/>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IF(B6&lt;&gt;0,B6+1,B5+1)</f>
        <v>2</v>
      </c>
      <c r="C7" s="390" t="s">
        <v>333</v>
      </c>
      <c r="D7" s="370" t="s">
        <v>19</v>
      </c>
      <c r="E7" s="174"/>
      <c r="F7" s="175" t="str">
        <f t="shared" si="0"/>
        <v/>
      </c>
      <c r="G7" s="197"/>
      <c r="H7" s="188"/>
      <c r="AB7" t="str">
        <f>IF(LEN($E7)=0,"N",_xlfn.IFNA(INDEX('RFP Project Manager'!$D$27:$D$32,MATCH($E7,'RFP Project Manager'!$D$27:$D$32,0)),"Error -- Availability entered in an incorrect format"))</f>
        <v>N</v>
      </c>
    </row>
    <row r="8" spans="2:29" ht="16.5" x14ac:dyDescent="0.3">
      <c r="B8" s="24">
        <f t="shared" ref="B8:B71" si="1">IF(B7&lt;&gt;0,B7+1,B6+1)</f>
        <v>3</v>
      </c>
      <c r="C8" s="390" t="s">
        <v>334</v>
      </c>
      <c r="D8" s="370" t="s">
        <v>19</v>
      </c>
      <c r="E8" s="174"/>
      <c r="F8" s="175" t="str">
        <f t="shared" si="0"/>
        <v/>
      </c>
      <c r="G8" s="197"/>
      <c r="H8" s="188"/>
      <c r="AB8" t="str">
        <f>IF(LEN($E8)=0,"N",_xlfn.IFNA(INDEX('RFP Project Manager'!$D$27:$D$32,MATCH($E8,'RFP Project Manager'!$D$27:$D$32,0)),"Error -- Availability entered in an incorrect format"))</f>
        <v>N</v>
      </c>
    </row>
    <row r="9" spans="2:29" ht="16.5" x14ac:dyDescent="0.3">
      <c r="B9" s="24">
        <f t="shared" si="1"/>
        <v>4</v>
      </c>
      <c r="C9" s="390" t="s">
        <v>335</v>
      </c>
      <c r="D9" s="370" t="s">
        <v>19</v>
      </c>
      <c r="E9" s="174"/>
      <c r="F9" s="175" t="str">
        <f t="shared" si="0"/>
        <v/>
      </c>
      <c r="G9" s="197"/>
      <c r="H9" s="188"/>
      <c r="AB9" t="str">
        <f>IF(LEN($E9)=0,"N",_xlfn.IFNA(INDEX('RFP Project Manager'!$D$27:$D$32,MATCH($E9,'RFP Project Manager'!$D$27:$D$32,0)),"Error -- Availability entered in an incorrect format"))</f>
        <v>N</v>
      </c>
    </row>
    <row r="10" spans="2:29" ht="16.5" x14ac:dyDescent="0.3">
      <c r="B10" s="24">
        <f t="shared" si="1"/>
        <v>5</v>
      </c>
      <c r="C10" s="390" t="s">
        <v>336</v>
      </c>
      <c r="D10" s="370" t="s">
        <v>19</v>
      </c>
      <c r="E10" s="174"/>
      <c r="F10" s="175" t="str">
        <f t="shared" si="0"/>
        <v/>
      </c>
      <c r="G10" s="197"/>
      <c r="H10" s="188"/>
      <c r="AB10" t="str">
        <f>IF(LEN($E10)=0,"N",_xlfn.IFNA(INDEX('RFP Project Manager'!$D$27:$D$32,MATCH($E10,'RFP Project Manager'!$D$27:$D$32,0)),"Error -- Availability entered in an incorrect format"))</f>
        <v>N</v>
      </c>
    </row>
    <row r="11" spans="2:29" ht="16.5" x14ac:dyDescent="0.3">
      <c r="B11" s="24">
        <f t="shared" si="1"/>
        <v>6</v>
      </c>
      <c r="C11" s="362" t="s">
        <v>1141</v>
      </c>
      <c r="D11" s="370" t="s">
        <v>20</v>
      </c>
      <c r="E11" s="174"/>
      <c r="F11" s="205" t="str">
        <f t="shared" si="0"/>
        <v/>
      </c>
      <c r="G11" s="197"/>
      <c r="H11" s="188"/>
      <c r="AB11" t="str">
        <f>IF(LEN($E11)=0,"N",_xlfn.IFNA(INDEX('RFP Project Manager'!$D$27:$D$32,MATCH($E11,'RFP Project Manager'!$D$27:$D$32,0)),"Error -- Availability entered in an incorrect format"))</f>
        <v>N</v>
      </c>
    </row>
    <row r="12" spans="2:29" ht="16.5" x14ac:dyDescent="0.3">
      <c r="B12" s="24">
        <f t="shared" si="1"/>
        <v>7</v>
      </c>
      <c r="C12" s="390" t="s">
        <v>337</v>
      </c>
      <c r="D12" s="370" t="s">
        <v>19</v>
      </c>
      <c r="E12" s="174"/>
      <c r="F12" s="20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33" x14ac:dyDescent="0.3">
      <c r="B13" s="24">
        <f t="shared" si="1"/>
        <v>8</v>
      </c>
      <c r="C13" s="390" t="s">
        <v>338</v>
      </c>
      <c r="D13" s="370" t="s">
        <v>19</v>
      </c>
      <c r="E13" s="174"/>
      <c r="F13" s="205" t="str">
        <f t="shared" si="0"/>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33" x14ac:dyDescent="0.3">
      <c r="B14" s="24">
        <f t="shared" si="1"/>
        <v>9</v>
      </c>
      <c r="C14" s="390" t="s">
        <v>339</v>
      </c>
      <c r="D14" s="370" t="s">
        <v>19</v>
      </c>
      <c r="E14" s="174"/>
      <c r="F14" s="205" t="str">
        <f t="shared" si="0"/>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16.5" x14ac:dyDescent="0.3">
      <c r="B15" s="24">
        <f t="shared" si="1"/>
        <v>10</v>
      </c>
      <c r="C15" s="390" t="s">
        <v>340</v>
      </c>
      <c r="D15" s="370" t="s">
        <v>19</v>
      </c>
      <c r="E15" s="174"/>
      <c r="F15" s="205" t="str">
        <f t="shared" si="0"/>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16.5" x14ac:dyDescent="0.3">
      <c r="B16" s="24">
        <f t="shared" si="1"/>
        <v>11</v>
      </c>
      <c r="C16" s="390" t="s">
        <v>341</v>
      </c>
      <c r="D16" s="370" t="s">
        <v>19</v>
      </c>
      <c r="E16" s="174"/>
      <c r="F16" s="205" t="str">
        <f t="shared" si="0"/>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33" x14ac:dyDescent="0.3">
      <c r="B17" s="24">
        <f t="shared" si="1"/>
        <v>12</v>
      </c>
      <c r="C17" s="390" t="s">
        <v>342</v>
      </c>
      <c r="D17" s="370" t="s">
        <v>19</v>
      </c>
      <c r="E17" s="174"/>
      <c r="F17" s="205" t="str">
        <f t="shared" si="0"/>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33" x14ac:dyDescent="0.3">
      <c r="B18" s="24">
        <f t="shared" si="1"/>
        <v>13</v>
      </c>
      <c r="C18" s="390" t="s">
        <v>343</v>
      </c>
      <c r="D18" s="370" t="s">
        <v>19</v>
      </c>
      <c r="E18" s="174"/>
      <c r="F18" s="205" t="str">
        <f t="shared" si="0"/>
        <v/>
      </c>
      <c r="G18" s="197"/>
      <c r="H18" s="188"/>
      <c r="AB18" t="str">
        <f>IF(LEN($E18)=0,"N",_xlfn.IFNA(INDEX('RFP Project Manager'!$D$27:$D$32,MATCH($E18,'RFP Project Manager'!$D$27:$D$32,0)),"Error -- Availability entered in an incorrect format"))</f>
        <v>N</v>
      </c>
    </row>
    <row r="19" spans="2:28" ht="16.5" x14ac:dyDescent="0.3">
      <c r="B19" s="24">
        <f t="shared" si="1"/>
        <v>14</v>
      </c>
      <c r="C19" s="390" t="s">
        <v>344</v>
      </c>
      <c r="D19" s="370" t="s">
        <v>21</v>
      </c>
      <c r="E19" s="174"/>
      <c r="F19" s="205" t="str">
        <f t="shared" si="0"/>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16.5" x14ac:dyDescent="0.3">
      <c r="B20" s="24">
        <f t="shared" si="1"/>
        <v>15</v>
      </c>
      <c r="C20" s="390" t="s">
        <v>345</v>
      </c>
      <c r="D20" s="370" t="s">
        <v>19</v>
      </c>
      <c r="E20" s="174"/>
      <c r="F20" s="205" t="str">
        <f t="shared" si="0"/>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6.5" x14ac:dyDescent="0.3">
      <c r="B21" s="24">
        <f t="shared" si="1"/>
        <v>16</v>
      </c>
      <c r="C21" s="390" t="s">
        <v>346</v>
      </c>
      <c r="D21" s="370" t="s">
        <v>21</v>
      </c>
      <c r="E21" s="174"/>
      <c r="F21" s="205" t="str">
        <f t="shared" si="0"/>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16.5" x14ac:dyDescent="0.3">
      <c r="B22" s="24">
        <f t="shared" si="1"/>
        <v>17</v>
      </c>
      <c r="C22" s="390" t="s">
        <v>347</v>
      </c>
      <c r="D22" s="370" t="s">
        <v>19</v>
      </c>
      <c r="E22" s="174"/>
      <c r="F22" s="205" t="str">
        <f t="shared" si="0"/>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16.5" x14ac:dyDescent="0.3">
      <c r="B23" s="24">
        <f t="shared" si="1"/>
        <v>18</v>
      </c>
      <c r="C23" s="390" t="s">
        <v>348</v>
      </c>
      <c r="D23" s="370" t="s">
        <v>19</v>
      </c>
      <c r="E23" s="174"/>
      <c r="F23" s="205" t="str">
        <f t="shared" si="0"/>
        <v/>
      </c>
      <c r="G23" s="197"/>
      <c r="H23" s="188"/>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 t="shared" si="1"/>
        <v>19</v>
      </c>
      <c r="C24" s="390" t="s">
        <v>349</v>
      </c>
      <c r="D24" s="370" t="s">
        <v>19</v>
      </c>
      <c r="E24" s="174"/>
      <c r="F24" s="205" t="str">
        <f t="shared" si="0"/>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33" x14ac:dyDescent="0.3">
      <c r="B25" s="24">
        <f t="shared" si="1"/>
        <v>20</v>
      </c>
      <c r="C25" s="390" t="s">
        <v>350</v>
      </c>
      <c r="D25" s="370" t="s">
        <v>19</v>
      </c>
      <c r="E25" s="174"/>
      <c r="F25" s="205" t="str">
        <f t="shared" si="0"/>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16.5" x14ac:dyDescent="0.3">
      <c r="B26" s="24">
        <f t="shared" si="1"/>
        <v>21</v>
      </c>
      <c r="C26" s="390" t="s">
        <v>351</v>
      </c>
      <c r="D26" s="370" t="s">
        <v>19</v>
      </c>
      <c r="E26" s="174"/>
      <c r="F26" s="205" t="str">
        <f t="shared" si="0"/>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16.5" x14ac:dyDescent="0.3">
      <c r="B27" s="24">
        <f t="shared" si="1"/>
        <v>22</v>
      </c>
      <c r="C27" s="390" t="s">
        <v>352</v>
      </c>
      <c r="D27" s="370" t="s">
        <v>19</v>
      </c>
      <c r="E27" s="174"/>
      <c r="F27" s="205" t="str">
        <f t="shared" si="0"/>
        <v/>
      </c>
      <c r="G27" s="197"/>
      <c r="H27" s="188"/>
      <c r="AB27" t="str">
        <f>IF(LEN($E27)=0,"N",_xlfn.IFNA(INDEX('RFP Project Manager'!$D$27:$D$32,MATCH($E27,'RFP Project Manager'!$D$27:$D$32,0)),"Error -- Availability entered in an incorrect format"))</f>
        <v>N</v>
      </c>
    </row>
    <row r="28" spans="2:28" ht="33" x14ac:dyDescent="0.3">
      <c r="B28" s="24">
        <f t="shared" si="1"/>
        <v>23</v>
      </c>
      <c r="C28" s="390" t="s">
        <v>353</v>
      </c>
      <c r="D28" s="370" t="s">
        <v>19</v>
      </c>
      <c r="E28" s="174"/>
      <c r="F28" s="205" t="str">
        <f t="shared" si="0"/>
        <v/>
      </c>
      <c r="G28" s="197"/>
      <c r="H28" s="188"/>
      <c r="AB28" t="str">
        <f>IF(LEN($E28)=0,"N",_xlfn.IFNA(INDEX('RFP Project Manager'!$D$27:$D$32,MATCH($E28,'RFP Project Manager'!$D$27:$D$32,0)),"Error -- Availability entered in an incorrect format"))</f>
        <v>N</v>
      </c>
    </row>
    <row r="29" spans="2:28" ht="16.5" x14ac:dyDescent="0.3">
      <c r="B29" s="24">
        <f t="shared" si="1"/>
        <v>24</v>
      </c>
      <c r="C29" s="390" t="s">
        <v>354</v>
      </c>
      <c r="D29" s="370" t="s">
        <v>19</v>
      </c>
      <c r="E29" s="174"/>
      <c r="F29" s="205" t="str">
        <f t="shared" si="0"/>
        <v/>
      </c>
      <c r="G29" s="197"/>
      <c r="H29" s="188"/>
      <c r="AB29" t="str">
        <f>IF(LEN($E29)=0,"N",_xlfn.IFNA(INDEX('RFP Project Manager'!$D$27:$D$32,MATCH($E29,'RFP Project Manager'!$D$27:$D$32,0)),"Error -- Availability entered in an incorrect format"))</f>
        <v>N</v>
      </c>
    </row>
    <row r="30" spans="2:28" ht="33" x14ac:dyDescent="0.3">
      <c r="B30" s="24">
        <f t="shared" si="1"/>
        <v>25</v>
      </c>
      <c r="C30" s="362" t="s">
        <v>355</v>
      </c>
      <c r="D30" s="370" t="s">
        <v>19</v>
      </c>
      <c r="E30" s="174"/>
      <c r="F30" s="205" t="str">
        <f t="shared" si="0"/>
        <v/>
      </c>
      <c r="G30" s="197"/>
      <c r="H30" s="188"/>
      <c r="AB30" t="str">
        <f>IF(LEN($E30)=0,"N",_xlfn.IFNA(INDEX('RFP Project Manager'!$D$27:$D$32,MATCH($E30,'RFP Project Manager'!$D$27:$D$32,0)),"Error -- Availability entered in an incorrect format"))</f>
        <v>N</v>
      </c>
    </row>
    <row r="31" spans="2:28" ht="16.5" x14ac:dyDescent="0.3">
      <c r="B31" s="24">
        <f t="shared" si="1"/>
        <v>26</v>
      </c>
      <c r="C31" s="362" t="s">
        <v>356</v>
      </c>
      <c r="D31" s="370" t="s">
        <v>19</v>
      </c>
      <c r="E31" s="174"/>
      <c r="F31" s="205" t="str">
        <f t="shared" si="0"/>
        <v/>
      </c>
      <c r="G31" s="197"/>
      <c r="H31" s="188"/>
      <c r="AB31" t="str">
        <f>IF(LEN($E31)=0,"N",_xlfn.IFNA(INDEX('RFP Project Manager'!$D$27:$D$32,MATCH($E31,'RFP Project Manager'!$D$27:$D$32,0)),"Error -- Availability entered in an incorrect format"))</f>
        <v>N</v>
      </c>
    </row>
    <row r="32" spans="2:28" ht="16.5" x14ac:dyDescent="0.3">
      <c r="B32" s="24">
        <f t="shared" si="1"/>
        <v>27</v>
      </c>
      <c r="C32" s="362" t="s">
        <v>357</v>
      </c>
      <c r="D32" s="370" t="s">
        <v>19</v>
      </c>
      <c r="E32" s="174"/>
      <c r="F32" s="205" t="str">
        <f t="shared" si="0"/>
        <v/>
      </c>
      <c r="G32" s="197"/>
      <c r="H32" s="188"/>
      <c r="AB32" t="str">
        <f>IF(LEN($E32)=0,"N",_xlfn.IFNA(INDEX('RFP Project Manager'!$D$27:$D$32,MATCH($E32,'RFP Project Manager'!$D$27:$D$32,0)),"Error -- Availability entered in an incorrect format"))</f>
        <v>N</v>
      </c>
    </row>
    <row r="33" spans="2:28" ht="16.5" x14ac:dyDescent="0.3">
      <c r="B33" s="24">
        <f t="shared" si="1"/>
        <v>28</v>
      </c>
      <c r="C33" s="362" t="s">
        <v>358</v>
      </c>
      <c r="D33" s="370" t="s">
        <v>19</v>
      </c>
      <c r="E33" s="174"/>
      <c r="F33" s="205" t="str">
        <f t="shared" si="0"/>
        <v/>
      </c>
      <c r="G33" s="197"/>
      <c r="H33" s="188"/>
      <c r="AB33" t="str">
        <f>IF(LEN($E33)=0,"N",_xlfn.IFNA(INDEX('RFP Project Manager'!$D$27:$D$32,MATCH($E33,'RFP Project Manager'!$D$27:$D$32,0)),"Error -- Availability entered in an incorrect format"))</f>
        <v>N</v>
      </c>
    </row>
    <row r="34" spans="2:28" ht="16.5" x14ac:dyDescent="0.3">
      <c r="B34" s="24">
        <f t="shared" si="1"/>
        <v>29</v>
      </c>
      <c r="C34" s="362" t="s">
        <v>359</v>
      </c>
      <c r="D34" s="370" t="s">
        <v>19</v>
      </c>
      <c r="E34" s="174"/>
      <c r="F34" s="205" t="str">
        <f t="shared" si="0"/>
        <v/>
      </c>
      <c r="G34" s="197"/>
      <c r="H34" s="188"/>
      <c r="AB34" t="str">
        <f>IF(LEN($E34)=0,"N",_xlfn.IFNA(INDEX('RFP Project Manager'!$D$27:$D$32,MATCH($E34,'RFP Project Manager'!$D$27:$D$32,0)),"Error -- Availability entered in an incorrect format"))</f>
        <v>N</v>
      </c>
    </row>
    <row r="35" spans="2:28" ht="33" x14ac:dyDescent="0.3">
      <c r="B35" s="24">
        <f t="shared" si="1"/>
        <v>30</v>
      </c>
      <c r="C35" s="362" t="s">
        <v>360</v>
      </c>
      <c r="D35" s="370" t="s">
        <v>19</v>
      </c>
      <c r="E35" s="174"/>
      <c r="F35" s="205" t="str">
        <f t="shared" si="0"/>
        <v/>
      </c>
      <c r="G35" s="197"/>
      <c r="H35" s="188"/>
      <c r="AB35" t="str">
        <f>IF(LEN($E35)=0,"N",_xlfn.IFNA(INDEX('RFP Project Manager'!$D$27:$D$32,MATCH($E35,'RFP Project Manager'!$D$27:$D$32,0)),"Error -- Availability entered in an incorrect format"))</f>
        <v>N</v>
      </c>
    </row>
    <row r="36" spans="2:28" ht="16.5" x14ac:dyDescent="0.3">
      <c r="B36" s="24">
        <f t="shared" si="1"/>
        <v>31</v>
      </c>
      <c r="C36" s="362" t="s">
        <v>361</v>
      </c>
      <c r="D36" s="370" t="s">
        <v>19</v>
      </c>
      <c r="E36" s="174"/>
      <c r="F36" s="205" t="str">
        <f t="shared" si="0"/>
        <v/>
      </c>
      <c r="G36" s="197"/>
      <c r="H36" s="188"/>
      <c r="AB36" t="str">
        <f>IF(LEN($E36)=0,"N",_xlfn.IFNA(INDEX('RFP Project Manager'!$D$27:$D$32,MATCH($E36,'RFP Project Manager'!$D$27:$D$32,0)),"Error -- Availability entered in an incorrect format"))</f>
        <v>N</v>
      </c>
    </row>
    <row r="37" spans="2:28" ht="16.5" x14ac:dyDescent="0.3">
      <c r="B37" s="24">
        <f t="shared" si="1"/>
        <v>32</v>
      </c>
      <c r="C37" s="362" t="s">
        <v>362</v>
      </c>
      <c r="D37" s="370" t="s">
        <v>19</v>
      </c>
      <c r="E37" s="174"/>
      <c r="F37" s="205" t="str">
        <f t="shared" si="0"/>
        <v/>
      </c>
      <c r="G37" s="197"/>
      <c r="H37" s="188"/>
      <c r="AB37" t="str">
        <f>IF(LEN($E37)=0,"N",_xlfn.IFNA(INDEX('RFP Project Manager'!$D$27:$D$32,MATCH($E37,'RFP Project Manager'!$D$27:$D$32,0)),"Error -- Availability entered in an incorrect format"))</f>
        <v>N</v>
      </c>
    </row>
    <row r="38" spans="2:28" ht="16.5" x14ac:dyDescent="0.3">
      <c r="B38" s="24">
        <f t="shared" si="1"/>
        <v>33</v>
      </c>
      <c r="C38" s="362" t="s">
        <v>363</v>
      </c>
      <c r="D38" s="370" t="s">
        <v>19</v>
      </c>
      <c r="E38" s="174"/>
      <c r="F38" s="205" t="str">
        <f t="shared" ref="F38:F74" si="2">IF($C$4="Primary Vendor Module Name Here","",$C$4)</f>
        <v/>
      </c>
      <c r="G38" s="197"/>
      <c r="H38" s="188"/>
      <c r="AB38" t="str">
        <f>IF(LEN($E38)=0,"N",_xlfn.IFNA(INDEX('RFP Project Manager'!$D$27:$D$32,MATCH($E38,'RFP Project Manager'!$D$27:$D$32,0)),"Error -- Availability entered in an incorrect format"))</f>
        <v>N</v>
      </c>
    </row>
    <row r="39" spans="2:28" ht="16.5" x14ac:dyDescent="0.3">
      <c r="B39" s="24">
        <f t="shared" si="1"/>
        <v>34</v>
      </c>
      <c r="C39" s="362" t="s">
        <v>364</v>
      </c>
      <c r="D39" s="370" t="s">
        <v>19</v>
      </c>
      <c r="E39" s="174"/>
      <c r="F39" s="205" t="str">
        <f t="shared" si="2"/>
        <v/>
      </c>
      <c r="G39" s="197"/>
      <c r="H39" s="188"/>
      <c r="AB39" t="str">
        <f>IF(LEN($E39)=0,"N",_xlfn.IFNA(INDEX('RFP Project Manager'!$D$27:$D$32,MATCH($E39,'RFP Project Manager'!$D$27:$D$32,0)),"Error -- Availability entered in an incorrect format"))</f>
        <v>N</v>
      </c>
    </row>
    <row r="40" spans="2:28" ht="16.5" x14ac:dyDescent="0.3">
      <c r="B40" s="24">
        <f t="shared" si="1"/>
        <v>35</v>
      </c>
      <c r="C40" s="362" t="s">
        <v>365</v>
      </c>
      <c r="D40" s="370" t="s">
        <v>19</v>
      </c>
      <c r="E40" s="174"/>
      <c r="F40" s="205" t="str">
        <f t="shared" si="2"/>
        <v/>
      </c>
      <c r="G40" s="197"/>
      <c r="H40" s="188"/>
      <c r="AB40" t="str">
        <f>IF(LEN($E40)=0,"N",_xlfn.IFNA(INDEX('RFP Project Manager'!$D$27:$D$32,MATCH($E40,'RFP Project Manager'!$D$27:$D$32,0)),"Error -- Availability entered in an incorrect format"))</f>
        <v>N</v>
      </c>
    </row>
    <row r="41" spans="2:28" ht="16.5" x14ac:dyDescent="0.3">
      <c r="B41" s="24">
        <f t="shared" si="1"/>
        <v>36</v>
      </c>
      <c r="C41" s="362" t="s">
        <v>366</v>
      </c>
      <c r="D41" s="370" t="s">
        <v>19</v>
      </c>
      <c r="E41" s="174"/>
      <c r="F41" s="205" t="str">
        <f t="shared" si="2"/>
        <v/>
      </c>
      <c r="G41" s="197"/>
      <c r="H41" s="188"/>
      <c r="AB41" t="str">
        <f>IF(LEN($E41)=0,"N",_xlfn.IFNA(INDEX('RFP Project Manager'!$D$27:$D$32,MATCH($E41,'RFP Project Manager'!$D$27:$D$32,0)),"Error -- Availability entered in an incorrect format"))</f>
        <v>N</v>
      </c>
    </row>
    <row r="42" spans="2:28" ht="16.5" x14ac:dyDescent="0.3">
      <c r="B42" s="24">
        <f t="shared" si="1"/>
        <v>37</v>
      </c>
      <c r="C42" s="390" t="s">
        <v>367</v>
      </c>
      <c r="D42" s="370" t="s">
        <v>19</v>
      </c>
      <c r="E42" s="174"/>
      <c r="F42" s="205" t="str">
        <f t="shared" si="2"/>
        <v/>
      </c>
      <c r="G42" s="197"/>
      <c r="H42" s="188"/>
      <c r="AB42" t="str">
        <f>IF(LEN($E42)=0,"N",_xlfn.IFNA(INDEX('RFP Project Manager'!$D$27:$D$32,MATCH($E42,'RFP Project Manager'!$D$27:$D$32,0)),"Error -- Availability entered in an incorrect format"))</f>
        <v>N</v>
      </c>
    </row>
    <row r="43" spans="2:28" ht="16.5" x14ac:dyDescent="0.3">
      <c r="B43" s="24">
        <f t="shared" si="1"/>
        <v>38</v>
      </c>
      <c r="C43" s="390" t="s">
        <v>368</v>
      </c>
      <c r="D43" s="370" t="s">
        <v>20</v>
      </c>
      <c r="E43" s="174"/>
      <c r="F43" s="205" t="str">
        <f t="shared" si="2"/>
        <v/>
      </c>
      <c r="G43" s="197"/>
      <c r="H43" s="188"/>
      <c r="AB43" t="str">
        <f>IF(LEN($E43)=0,"N",_xlfn.IFNA(INDEX('RFP Project Manager'!$D$27:$D$32,MATCH($E43,'RFP Project Manager'!$D$27:$D$32,0)),"Error -- Availability entered in an incorrect format"))</f>
        <v>N</v>
      </c>
    </row>
    <row r="44" spans="2:28" ht="16.5" x14ac:dyDescent="0.3">
      <c r="B44" s="24">
        <f t="shared" si="1"/>
        <v>39</v>
      </c>
      <c r="C44" s="390" t="s">
        <v>369</v>
      </c>
      <c r="D44" s="370" t="s">
        <v>19</v>
      </c>
      <c r="E44" s="174"/>
      <c r="F44" s="205" t="str">
        <f t="shared" si="2"/>
        <v/>
      </c>
      <c r="G44" s="197"/>
      <c r="H44" s="188"/>
      <c r="AB44" t="str">
        <f>IF(LEN($E44)=0,"N",_xlfn.IFNA(INDEX('RFP Project Manager'!$D$27:$D$32,MATCH($E44,'RFP Project Manager'!$D$27:$D$32,0)),"Error -- Availability entered in an incorrect format"))</f>
        <v>N</v>
      </c>
    </row>
    <row r="45" spans="2:28" ht="16.5" x14ac:dyDescent="0.3">
      <c r="B45" s="24">
        <f t="shared" si="1"/>
        <v>40</v>
      </c>
      <c r="C45" s="390" t="s">
        <v>370</v>
      </c>
      <c r="D45" s="370" t="s">
        <v>19</v>
      </c>
      <c r="E45" s="174"/>
      <c r="F45" s="205" t="str">
        <f t="shared" si="2"/>
        <v/>
      </c>
      <c r="G45" s="197"/>
      <c r="H45" s="188"/>
      <c r="AB45" t="str">
        <f>IF(LEN($E45)=0,"N",_xlfn.IFNA(INDEX('RFP Project Manager'!$D$27:$D$32,MATCH($E45,'RFP Project Manager'!$D$27:$D$32,0)),"Error -- Availability entered in an incorrect format"))</f>
        <v>N</v>
      </c>
    </row>
    <row r="46" spans="2:28" ht="16.5" x14ac:dyDescent="0.3">
      <c r="B46" s="24">
        <f t="shared" si="1"/>
        <v>41</v>
      </c>
      <c r="C46" s="390" t="s">
        <v>371</v>
      </c>
      <c r="D46" s="370" t="s">
        <v>19</v>
      </c>
      <c r="E46" s="174"/>
      <c r="F46" s="205" t="str">
        <f t="shared" si="2"/>
        <v/>
      </c>
      <c r="G46" s="197"/>
      <c r="H46" s="188"/>
      <c r="AB46" t="str">
        <f>IF(LEN($E46)=0,"N",_xlfn.IFNA(INDEX('RFP Project Manager'!$D$27:$D$32,MATCH($E46,'RFP Project Manager'!$D$27:$D$32,0)),"Error -- Availability entered in an incorrect format"))</f>
        <v>N</v>
      </c>
    </row>
    <row r="47" spans="2:28" ht="16.5" x14ac:dyDescent="0.3">
      <c r="B47" s="24">
        <f t="shared" si="1"/>
        <v>42</v>
      </c>
      <c r="C47" s="390" t="s">
        <v>372</v>
      </c>
      <c r="D47" s="370" t="s">
        <v>19</v>
      </c>
      <c r="E47" s="174"/>
      <c r="F47" s="205" t="str">
        <f t="shared" si="2"/>
        <v/>
      </c>
      <c r="G47" s="197"/>
      <c r="H47" s="188"/>
      <c r="AB47" t="str">
        <f>IF(LEN($E47)=0,"N",_xlfn.IFNA(INDEX('RFP Project Manager'!$D$27:$D$32,MATCH($E47,'RFP Project Manager'!$D$27:$D$32,0)),"Error -- Availability entered in an incorrect format"))</f>
        <v>N</v>
      </c>
    </row>
    <row r="48" spans="2:28" ht="16.5" x14ac:dyDescent="0.3">
      <c r="B48" s="24">
        <f t="shared" si="1"/>
        <v>43</v>
      </c>
      <c r="C48" s="390" t="s">
        <v>373</v>
      </c>
      <c r="D48" s="370" t="s">
        <v>19</v>
      </c>
      <c r="E48" s="174"/>
      <c r="F48" s="205" t="str">
        <f t="shared" si="2"/>
        <v/>
      </c>
      <c r="G48" s="197"/>
      <c r="H48" s="188"/>
      <c r="AB48" t="str">
        <f>IF(LEN($E48)=0,"N",_xlfn.IFNA(INDEX('RFP Project Manager'!$D$27:$D$32,MATCH($E48,'RFP Project Manager'!$D$27:$D$32,0)),"Error -- Availability entered in an incorrect format"))</f>
        <v>N</v>
      </c>
    </row>
    <row r="49" spans="2:28" ht="16.5" x14ac:dyDescent="0.3">
      <c r="B49" s="24">
        <f t="shared" si="1"/>
        <v>44</v>
      </c>
      <c r="C49" s="390" t="s">
        <v>374</v>
      </c>
      <c r="D49" s="370" t="s">
        <v>19</v>
      </c>
      <c r="E49" s="174"/>
      <c r="F49" s="205" t="str">
        <f t="shared" si="2"/>
        <v/>
      </c>
      <c r="G49" s="197"/>
      <c r="H49" s="188"/>
      <c r="AB49" t="str">
        <f>IF(LEN($E49)=0,"N",_xlfn.IFNA(INDEX('RFP Project Manager'!$D$27:$D$32,MATCH($E49,'RFP Project Manager'!$D$27:$D$32,0)),"Error -- Availability entered in an incorrect format"))</f>
        <v>N</v>
      </c>
    </row>
    <row r="50" spans="2:28" ht="16.5" x14ac:dyDescent="0.3">
      <c r="B50" s="24">
        <f t="shared" si="1"/>
        <v>45</v>
      </c>
      <c r="C50" s="393" t="s">
        <v>375</v>
      </c>
      <c r="D50" s="370" t="s">
        <v>20</v>
      </c>
      <c r="E50" s="174"/>
      <c r="F50" s="205" t="str">
        <f t="shared" si="2"/>
        <v/>
      </c>
      <c r="G50" s="197"/>
      <c r="H50" s="188"/>
      <c r="AB50" t="str">
        <f>IF(LEN($E50)=0,"N",_xlfn.IFNA(INDEX('RFP Project Manager'!$D$27:$D$32,MATCH($E50,'RFP Project Manager'!$D$27:$D$32,0)),"Error -- Availability entered in an incorrect format"))</f>
        <v>N</v>
      </c>
    </row>
    <row r="51" spans="2:28" ht="16.5" x14ac:dyDescent="0.3">
      <c r="B51" s="24">
        <f t="shared" si="1"/>
        <v>46</v>
      </c>
      <c r="C51" s="390" t="s">
        <v>376</v>
      </c>
      <c r="D51" s="370" t="s">
        <v>19</v>
      </c>
      <c r="E51" s="174"/>
      <c r="F51" s="205" t="str">
        <f t="shared" si="2"/>
        <v/>
      </c>
      <c r="G51" s="197"/>
      <c r="H51" s="188"/>
      <c r="AB51" t="str">
        <f>IF(LEN($E51)=0,"N",_xlfn.IFNA(INDEX('RFP Project Manager'!$D$27:$D$32,MATCH($E51,'RFP Project Manager'!$D$27:$D$32,0)),"Error -- Availability entered in an incorrect format"))</f>
        <v>N</v>
      </c>
    </row>
    <row r="52" spans="2:28" ht="16.5" x14ac:dyDescent="0.3">
      <c r="B52" s="24">
        <f t="shared" si="1"/>
        <v>47</v>
      </c>
      <c r="C52" s="390" t="s">
        <v>377</v>
      </c>
      <c r="D52" s="370" t="s">
        <v>19</v>
      </c>
      <c r="E52" s="174"/>
      <c r="F52" s="205" t="str">
        <f t="shared" si="2"/>
        <v/>
      </c>
      <c r="G52" s="197"/>
      <c r="H52" s="188"/>
      <c r="AB52" t="str">
        <f>IF(LEN($E52)=0,"N",_xlfn.IFNA(INDEX('RFP Project Manager'!$D$27:$D$32,MATCH($E52,'RFP Project Manager'!$D$27:$D$32,0)),"Error -- Availability entered in an incorrect format"))</f>
        <v>N</v>
      </c>
    </row>
    <row r="53" spans="2:28" ht="16.5" x14ac:dyDescent="0.3">
      <c r="B53" s="24">
        <f t="shared" si="1"/>
        <v>48</v>
      </c>
      <c r="C53" s="390" t="s">
        <v>378</v>
      </c>
      <c r="D53" s="370" t="s">
        <v>19</v>
      </c>
      <c r="E53" s="174"/>
      <c r="F53" s="205" t="str">
        <f t="shared" si="2"/>
        <v/>
      </c>
      <c r="G53" s="197"/>
      <c r="H53" s="188"/>
      <c r="AB53" t="str">
        <f>IF(LEN($E53)=0,"N",_xlfn.IFNA(INDEX('RFP Project Manager'!$D$27:$D$32,MATCH($E53,'RFP Project Manager'!$D$27:$D$32,0)),"Error -- Availability entered in an incorrect format"))</f>
        <v>N</v>
      </c>
    </row>
    <row r="54" spans="2:28" ht="33" x14ac:dyDescent="0.3">
      <c r="B54" s="24">
        <f t="shared" si="1"/>
        <v>49</v>
      </c>
      <c r="C54" s="393" t="s">
        <v>1142</v>
      </c>
      <c r="D54" s="370" t="s">
        <v>20</v>
      </c>
      <c r="E54" s="174"/>
      <c r="F54" s="205" t="str">
        <f t="shared" si="2"/>
        <v/>
      </c>
      <c r="G54" s="197"/>
      <c r="H54" s="188"/>
      <c r="AB54" t="str">
        <f>IF(LEN($E54)=0,"N",_xlfn.IFNA(INDEX('RFP Project Manager'!$D$27:$D$32,MATCH($E54,'RFP Project Manager'!$D$27:$D$32,0)),"Error -- Availability entered in an incorrect format"))</f>
        <v>N</v>
      </c>
    </row>
    <row r="55" spans="2:28" ht="16.5" x14ac:dyDescent="0.3">
      <c r="B55" s="24">
        <f t="shared" si="1"/>
        <v>50</v>
      </c>
      <c r="C55" s="390" t="s">
        <v>379</v>
      </c>
      <c r="D55" s="370" t="s">
        <v>19</v>
      </c>
      <c r="E55" s="174"/>
      <c r="F55" s="205" t="str">
        <f t="shared" si="2"/>
        <v/>
      </c>
      <c r="G55" s="197"/>
      <c r="H55" s="188"/>
      <c r="AB55" t="str">
        <f>IF(LEN($E55)=0,"N",_xlfn.IFNA(INDEX('RFP Project Manager'!$D$27:$D$32,MATCH($E55,'RFP Project Manager'!$D$27:$D$32,0)),"Error -- Availability entered in an incorrect format"))</f>
        <v>N</v>
      </c>
    </row>
    <row r="56" spans="2:28" ht="16.5" x14ac:dyDescent="0.3">
      <c r="B56" s="24">
        <f t="shared" si="1"/>
        <v>51</v>
      </c>
      <c r="C56" s="390" t="s">
        <v>380</v>
      </c>
      <c r="D56" s="370" t="s">
        <v>19</v>
      </c>
      <c r="E56" s="174"/>
      <c r="F56" s="205" t="str">
        <f t="shared" si="2"/>
        <v/>
      </c>
      <c r="G56" s="197"/>
      <c r="H56" s="188"/>
      <c r="AB56" t="str">
        <f>IF(LEN($E56)=0,"N",_xlfn.IFNA(INDEX('RFP Project Manager'!$D$27:$D$32,MATCH($E56,'RFP Project Manager'!$D$27:$D$32,0)),"Error -- Availability entered in an incorrect format"))</f>
        <v>N</v>
      </c>
    </row>
    <row r="57" spans="2:28" ht="16.5" x14ac:dyDescent="0.3">
      <c r="B57" s="24">
        <f t="shared" si="1"/>
        <v>52</v>
      </c>
      <c r="C57" s="390" t="s">
        <v>381</v>
      </c>
      <c r="D57" s="370" t="s">
        <v>19</v>
      </c>
      <c r="E57" s="174"/>
      <c r="F57" s="205" t="str">
        <f t="shared" si="2"/>
        <v/>
      </c>
      <c r="G57" s="197"/>
      <c r="H57" s="188"/>
      <c r="AB57" t="str">
        <f>IF(LEN($E57)=0,"N",_xlfn.IFNA(INDEX('RFP Project Manager'!$D$27:$D$32,MATCH($E57,'RFP Project Manager'!$D$27:$D$32,0)),"Error -- Availability entered in an incorrect format"))</f>
        <v>N</v>
      </c>
    </row>
    <row r="58" spans="2:28" ht="16.5" x14ac:dyDescent="0.3">
      <c r="B58" s="24">
        <f t="shared" si="1"/>
        <v>53</v>
      </c>
      <c r="C58" s="390" t="s">
        <v>382</v>
      </c>
      <c r="D58" s="370" t="s">
        <v>19</v>
      </c>
      <c r="E58" s="174"/>
      <c r="F58" s="205" t="str">
        <f t="shared" si="2"/>
        <v/>
      </c>
      <c r="G58" s="197"/>
      <c r="H58" s="188"/>
      <c r="AB58" t="str">
        <f>IF(LEN($E58)=0,"N",_xlfn.IFNA(INDEX('RFP Project Manager'!$D$27:$D$32,MATCH($E58,'RFP Project Manager'!$D$27:$D$32,0)),"Error -- Availability entered in an incorrect format"))</f>
        <v>N</v>
      </c>
    </row>
    <row r="59" spans="2:28" ht="16.5" x14ac:dyDescent="0.3">
      <c r="B59" s="24">
        <f t="shared" si="1"/>
        <v>54</v>
      </c>
      <c r="C59" s="390" t="s">
        <v>383</v>
      </c>
      <c r="D59" s="370" t="s">
        <v>19</v>
      </c>
      <c r="E59" s="174"/>
      <c r="F59" s="205" t="str">
        <f t="shared" si="2"/>
        <v/>
      </c>
      <c r="G59" s="197"/>
      <c r="H59" s="188"/>
      <c r="AB59" t="str">
        <f>IF(LEN($E59)=0,"N",_xlfn.IFNA(INDEX('RFP Project Manager'!$D$27:$D$32,MATCH($E59,'RFP Project Manager'!$D$27:$D$32,0)),"Error -- Availability entered in an incorrect format"))</f>
        <v>N</v>
      </c>
    </row>
    <row r="60" spans="2:28" ht="16.5" x14ac:dyDescent="0.3">
      <c r="B60" s="24">
        <f t="shared" si="1"/>
        <v>55</v>
      </c>
      <c r="C60" s="390" t="s">
        <v>384</v>
      </c>
      <c r="D60" s="370" t="s">
        <v>19</v>
      </c>
      <c r="E60" s="174"/>
      <c r="F60" s="205" t="str">
        <f t="shared" si="2"/>
        <v/>
      </c>
      <c r="G60" s="197"/>
      <c r="H60" s="188"/>
      <c r="AB60" t="str">
        <f>IF(LEN($E60)=0,"N",_xlfn.IFNA(INDEX('RFP Project Manager'!$D$27:$D$32,MATCH($E60,'RFP Project Manager'!$D$27:$D$32,0)),"Error -- Availability entered in an incorrect format"))</f>
        <v>N</v>
      </c>
    </row>
    <row r="61" spans="2:28" ht="16.5" x14ac:dyDescent="0.3">
      <c r="B61" s="24">
        <f t="shared" si="1"/>
        <v>56</v>
      </c>
      <c r="C61" s="390" t="s">
        <v>371</v>
      </c>
      <c r="D61" s="370" t="s">
        <v>19</v>
      </c>
      <c r="E61" s="174"/>
      <c r="F61" s="205" t="str">
        <f t="shared" si="2"/>
        <v/>
      </c>
      <c r="G61" s="197"/>
      <c r="H61" s="188"/>
      <c r="AB61" t="str">
        <f>IF(LEN($E61)=0,"N",_xlfn.IFNA(INDEX('RFP Project Manager'!$D$27:$D$32,MATCH($E61,'RFP Project Manager'!$D$27:$D$32,0)),"Error -- Availability entered in an incorrect format"))</f>
        <v>N</v>
      </c>
    </row>
    <row r="62" spans="2:28" ht="16.5" x14ac:dyDescent="0.3">
      <c r="B62" s="24">
        <f t="shared" si="1"/>
        <v>57</v>
      </c>
      <c r="C62" s="390" t="s">
        <v>370</v>
      </c>
      <c r="D62" s="370" t="s">
        <v>19</v>
      </c>
      <c r="E62" s="174"/>
      <c r="F62" s="205" t="str">
        <f t="shared" si="2"/>
        <v/>
      </c>
      <c r="G62" s="197"/>
      <c r="H62" s="188"/>
      <c r="AB62" t="str">
        <f>IF(LEN($E62)=0,"N",_xlfn.IFNA(INDEX('RFP Project Manager'!$D$27:$D$32,MATCH($E62,'RFP Project Manager'!$D$27:$D$32,0)),"Error -- Availability entered in an incorrect format"))</f>
        <v>N</v>
      </c>
    </row>
    <row r="63" spans="2:28" ht="16.5" x14ac:dyDescent="0.3">
      <c r="B63" s="24">
        <f t="shared" si="1"/>
        <v>58</v>
      </c>
      <c r="C63" s="390" t="s">
        <v>385</v>
      </c>
      <c r="D63" s="370" t="s">
        <v>19</v>
      </c>
      <c r="E63" s="174"/>
      <c r="F63" s="205" t="str">
        <f t="shared" si="2"/>
        <v/>
      </c>
      <c r="G63" s="197"/>
      <c r="H63" s="188"/>
      <c r="AB63" t="str">
        <f>IF(LEN($E63)=0,"N",_xlfn.IFNA(INDEX('RFP Project Manager'!$D$27:$D$32,MATCH($E63,'RFP Project Manager'!$D$27:$D$32,0)),"Error -- Availability entered in an incorrect format"))</f>
        <v>N</v>
      </c>
    </row>
    <row r="64" spans="2:28" ht="16.5" x14ac:dyDescent="0.3">
      <c r="B64" s="24">
        <f t="shared" si="1"/>
        <v>59</v>
      </c>
      <c r="C64" s="390" t="s">
        <v>386</v>
      </c>
      <c r="D64" s="370" t="s">
        <v>19</v>
      </c>
      <c r="E64" s="174"/>
      <c r="F64" s="205" t="str">
        <f t="shared" si="2"/>
        <v/>
      </c>
      <c r="G64" s="197"/>
      <c r="H64" s="188"/>
      <c r="AB64" t="str">
        <f>IF(LEN($E64)=0,"N",_xlfn.IFNA(INDEX('RFP Project Manager'!$D$27:$D$32,MATCH($E64,'RFP Project Manager'!$D$27:$D$32,0)),"Error -- Availability entered in an incorrect format"))</f>
        <v>N</v>
      </c>
    </row>
    <row r="65" spans="2:28" ht="16.5" x14ac:dyDescent="0.3">
      <c r="B65" s="24">
        <f t="shared" si="1"/>
        <v>60</v>
      </c>
      <c r="C65" s="390" t="s">
        <v>387</v>
      </c>
      <c r="D65" s="370" t="s">
        <v>19</v>
      </c>
      <c r="E65" s="174"/>
      <c r="F65" s="205" t="str">
        <f t="shared" si="2"/>
        <v/>
      </c>
      <c r="G65" s="197"/>
      <c r="H65" s="188"/>
      <c r="AB65" t="str">
        <f>IF(LEN($E65)=0,"N",_xlfn.IFNA(INDEX('RFP Project Manager'!$D$27:$D$32,MATCH($E65,'RFP Project Manager'!$D$27:$D$32,0)),"Error -- Availability entered in an incorrect format"))</f>
        <v>N</v>
      </c>
    </row>
    <row r="66" spans="2:28" ht="16.5" x14ac:dyDescent="0.3">
      <c r="B66" s="24">
        <f t="shared" si="1"/>
        <v>61</v>
      </c>
      <c r="C66" s="390" t="s">
        <v>388</v>
      </c>
      <c r="D66" s="370" t="s">
        <v>21</v>
      </c>
      <c r="E66" s="174"/>
      <c r="F66" s="205" t="str">
        <f t="shared" si="2"/>
        <v/>
      </c>
      <c r="G66" s="197"/>
      <c r="H66" s="188"/>
      <c r="AB66" t="str">
        <f>IF(LEN($E66)=0,"N",_xlfn.IFNA(INDEX('RFP Project Manager'!$D$27:$D$32,MATCH($E66,'RFP Project Manager'!$D$27:$D$32,0)),"Error -- Availability entered in an incorrect format"))</f>
        <v>N</v>
      </c>
    </row>
    <row r="67" spans="2:28" ht="16.5" x14ac:dyDescent="0.3">
      <c r="B67" s="24">
        <f t="shared" si="1"/>
        <v>62</v>
      </c>
      <c r="C67" s="393" t="s">
        <v>389</v>
      </c>
      <c r="D67" s="370" t="s">
        <v>20</v>
      </c>
      <c r="E67" s="174"/>
      <c r="F67" s="205" t="str">
        <f t="shared" si="2"/>
        <v/>
      </c>
      <c r="G67" s="197"/>
      <c r="H67" s="188"/>
      <c r="AB67" t="str">
        <f>IF(LEN($E67)=0,"N",_xlfn.IFNA(INDEX('RFP Project Manager'!$D$27:$D$32,MATCH($E67,'RFP Project Manager'!$D$27:$D$32,0)),"Error -- Availability entered in an incorrect format"))</f>
        <v>N</v>
      </c>
    </row>
    <row r="68" spans="2:28" ht="16.5" x14ac:dyDescent="0.3">
      <c r="B68" s="24">
        <f t="shared" si="1"/>
        <v>63</v>
      </c>
      <c r="C68" s="390" t="s">
        <v>383</v>
      </c>
      <c r="D68" s="370" t="s">
        <v>19</v>
      </c>
      <c r="E68" s="174"/>
      <c r="F68" s="205" t="str">
        <f t="shared" si="2"/>
        <v/>
      </c>
      <c r="G68" s="197"/>
      <c r="H68" s="188"/>
      <c r="AB68" t="str">
        <f>IF(LEN($E68)=0,"N",_xlfn.IFNA(INDEX('RFP Project Manager'!$D$27:$D$32,MATCH($E68,'RFP Project Manager'!$D$27:$D$32,0)),"Error -- Availability entered in an incorrect format"))</f>
        <v>N</v>
      </c>
    </row>
    <row r="69" spans="2:28" ht="16.5" x14ac:dyDescent="0.3">
      <c r="B69" s="24">
        <f t="shared" si="1"/>
        <v>64</v>
      </c>
      <c r="C69" s="390" t="s">
        <v>390</v>
      </c>
      <c r="D69" s="370" t="s">
        <v>19</v>
      </c>
      <c r="E69" s="174"/>
      <c r="F69" s="205" t="str">
        <f t="shared" si="2"/>
        <v/>
      </c>
      <c r="G69" s="197"/>
      <c r="H69" s="188"/>
      <c r="AB69" t="str">
        <f>IF(LEN($E69)=0,"N",_xlfn.IFNA(INDEX('RFP Project Manager'!$D$27:$D$32,MATCH($E69,'RFP Project Manager'!$D$27:$D$32,0)),"Error -- Availability entered in an incorrect format"))</f>
        <v>N</v>
      </c>
    </row>
    <row r="70" spans="2:28" ht="16.5" x14ac:dyDescent="0.3">
      <c r="B70" s="24">
        <f t="shared" si="1"/>
        <v>65</v>
      </c>
      <c r="C70" s="393" t="s">
        <v>391</v>
      </c>
      <c r="D70" s="370" t="s">
        <v>19</v>
      </c>
      <c r="E70" s="174"/>
      <c r="F70" s="205" t="str">
        <f t="shared" si="2"/>
        <v/>
      </c>
      <c r="G70" s="197"/>
      <c r="H70" s="188"/>
      <c r="AB70" t="str">
        <f>IF(LEN($E70)=0,"N",_xlfn.IFNA(INDEX('RFP Project Manager'!$D$27:$D$32,MATCH($E70,'RFP Project Manager'!$D$27:$D$32,0)),"Error -- Availability entered in an incorrect format"))</f>
        <v>N</v>
      </c>
    </row>
    <row r="71" spans="2:28" ht="49.5" x14ac:dyDescent="0.3">
      <c r="B71" s="24">
        <f t="shared" si="1"/>
        <v>66</v>
      </c>
      <c r="C71" s="393" t="s">
        <v>392</v>
      </c>
      <c r="D71" s="370" t="s">
        <v>19</v>
      </c>
      <c r="E71" s="174"/>
      <c r="F71" s="205" t="str">
        <f t="shared" si="2"/>
        <v/>
      </c>
      <c r="G71" s="197"/>
      <c r="H71" s="188"/>
      <c r="AB71" t="str">
        <f>IF(LEN($E71)=0,"N",_xlfn.IFNA(INDEX('RFP Project Manager'!$D$27:$D$32,MATCH($E71,'RFP Project Manager'!$D$27:$D$32,0)),"Error -- Availability entered in an incorrect format"))</f>
        <v>N</v>
      </c>
    </row>
    <row r="72" spans="2:28" ht="33" x14ac:dyDescent="0.3">
      <c r="B72" s="24">
        <f t="shared" ref="B72:B135" si="3">IF(B71&lt;&gt;0,B71+1,B70+1)</f>
        <v>67</v>
      </c>
      <c r="C72" s="393" t="s">
        <v>393</v>
      </c>
      <c r="D72" s="370" t="s">
        <v>19</v>
      </c>
      <c r="E72" s="174"/>
      <c r="F72" s="205" t="str">
        <f t="shared" si="2"/>
        <v/>
      </c>
      <c r="G72" s="197"/>
      <c r="H72" s="188"/>
      <c r="AB72" t="str">
        <f>IF(LEN($E72)=0,"N",_xlfn.IFNA(INDEX('RFP Project Manager'!$D$27:$D$32,MATCH($E72,'RFP Project Manager'!$D$27:$D$32,0)),"Error -- Availability entered in an incorrect format"))</f>
        <v>N</v>
      </c>
    </row>
    <row r="73" spans="2:28" ht="16.5" x14ac:dyDescent="0.3">
      <c r="B73" s="24">
        <f t="shared" si="3"/>
        <v>68</v>
      </c>
      <c r="C73" s="393" t="s">
        <v>1143</v>
      </c>
      <c r="D73" s="370" t="s">
        <v>19</v>
      </c>
      <c r="E73" s="174"/>
      <c r="F73" s="205" t="str">
        <f t="shared" si="2"/>
        <v/>
      </c>
      <c r="G73" s="197"/>
      <c r="H73" s="188"/>
      <c r="AB73" t="str">
        <f>IF(LEN($E73)=0,"N",_xlfn.IFNA(INDEX('RFP Project Manager'!$D$27:$D$32,MATCH($E73,'RFP Project Manager'!$D$27:$D$32,0)),"Error -- Availability entered in an incorrect format"))</f>
        <v>N</v>
      </c>
    </row>
    <row r="74" spans="2:28" ht="33.75" thickBot="1" x14ac:dyDescent="0.35">
      <c r="B74" s="24">
        <f t="shared" si="3"/>
        <v>69</v>
      </c>
      <c r="C74" s="393" t="s">
        <v>394</v>
      </c>
      <c r="D74" s="370" t="s">
        <v>19</v>
      </c>
      <c r="E74" s="174"/>
      <c r="F74" s="205" t="str">
        <f t="shared" si="2"/>
        <v/>
      </c>
      <c r="G74" s="197"/>
      <c r="H74" s="188"/>
      <c r="AB74" t="str">
        <f>IF(LEN($E74)=0,"N",_xlfn.IFNA(INDEX('RFP Project Manager'!$D$27:$D$32,MATCH($E74,'RFP Project Manager'!$D$27:$D$32,0)),"Error -- Availability entered in an incorrect format"))</f>
        <v>N</v>
      </c>
    </row>
    <row r="75" spans="2:28" ht="19.5" thickBot="1" x14ac:dyDescent="0.3">
      <c r="B75" s="24"/>
      <c r="C75" s="28" t="s">
        <v>395</v>
      </c>
      <c r="D75" s="29"/>
      <c r="E75" s="193"/>
      <c r="F75" s="193"/>
      <c r="G75" s="193"/>
      <c r="H75" s="194"/>
      <c r="AB75" t="str">
        <f>IF(LEN($E75)=0,"N",_xlfn.IFNA(INDEX('RFP Project Manager'!$D$27:$D$32,MATCH($E75,'RFP Project Manager'!$D$27:$D$32,0)),"Error -- Availability entered in an incorrect format"))</f>
        <v>N</v>
      </c>
    </row>
    <row r="76" spans="2:28" ht="33" x14ac:dyDescent="0.3">
      <c r="B76" s="24">
        <f t="shared" si="3"/>
        <v>70</v>
      </c>
      <c r="C76" s="393" t="s">
        <v>1146</v>
      </c>
      <c r="D76" s="370" t="s">
        <v>19</v>
      </c>
      <c r="E76" s="170"/>
      <c r="F76" s="205" t="str">
        <f t="shared" ref="F76:F85" si="4">IF($C$4="Primary Vendor Module Name Here","",$C$4)</f>
        <v/>
      </c>
      <c r="G76" s="197"/>
      <c r="H76" s="188"/>
      <c r="AB76" t="str">
        <f>IF(LEN($E76)=0,"N",_xlfn.IFNA(INDEX('RFP Project Manager'!$D$27:$D$32,MATCH($E76,'RFP Project Manager'!$D$27:$D$32,0)),"Error -- Availability entered in an incorrect format"))</f>
        <v>N</v>
      </c>
    </row>
    <row r="77" spans="2:28" ht="16.5" x14ac:dyDescent="0.3">
      <c r="B77" s="24">
        <f t="shared" si="3"/>
        <v>71</v>
      </c>
      <c r="C77" s="393" t="s">
        <v>1147</v>
      </c>
      <c r="D77" s="370" t="s">
        <v>19</v>
      </c>
      <c r="E77" s="174"/>
      <c r="F77" s="205" t="str">
        <f t="shared" si="4"/>
        <v/>
      </c>
      <c r="G77" s="197"/>
      <c r="H77" s="188"/>
      <c r="AB77" t="str">
        <f>IF(LEN($E77)=0,"N",_xlfn.IFNA(INDEX('RFP Project Manager'!$D$27:$D$32,MATCH($E77,'RFP Project Manager'!$D$27:$D$32,0)),"Error -- Availability entered in an incorrect format"))</f>
        <v>N</v>
      </c>
    </row>
    <row r="78" spans="2:28" ht="66" x14ac:dyDescent="0.3">
      <c r="B78" s="24">
        <f t="shared" si="3"/>
        <v>72</v>
      </c>
      <c r="C78" s="393" t="s">
        <v>396</v>
      </c>
      <c r="D78" s="370" t="s">
        <v>20</v>
      </c>
      <c r="E78" s="174"/>
      <c r="F78" s="205" t="str">
        <f t="shared" si="4"/>
        <v/>
      </c>
      <c r="G78" s="197"/>
      <c r="H78" s="188"/>
      <c r="AB78" t="str">
        <f>IF(LEN($E78)=0,"N",_xlfn.IFNA(INDEX('RFP Project Manager'!$D$27:$D$32,MATCH($E78,'RFP Project Manager'!$D$27:$D$32,0)),"Error -- Availability entered in an incorrect format"))</f>
        <v>N</v>
      </c>
    </row>
    <row r="79" spans="2:28" ht="33" x14ac:dyDescent="0.3">
      <c r="B79" s="24">
        <f t="shared" si="3"/>
        <v>73</v>
      </c>
      <c r="C79" s="390" t="s">
        <v>397</v>
      </c>
      <c r="D79" s="370" t="s">
        <v>19</v>
      </c>
      <c r="E79" s="174"/>
      <c r="F79" s="205" t="str">
        <f t="shared" si="4"/>
        <v/>
      </c>
      <c r="G79" s="197"/>
      <c r="H79" s="188"/>
      <c r="AB79" t="str">
        <f>IF(LEN($E79)=0,"N",_xlfn.IFNA(INDEX('RFP Project Manager'!$D$27:$D$32,MATCH($E79,'RFP Project Manager'!$D$27:$D$32,0)),"Error -- Availability entered in an incorrect format"))</f>
        <v>N</v>
      </c>
    </row>
    <row r="80" spans="2:28" ht="16.5" x14ac:dyDescent="0.3">
      <c r="B80" s="24">
        <f t="shared" si="3"/>
        <v>74</v>
      </c>
      <c r="C80" s="390" t="s">
        <v>398</v>
      </c>
      <c r="D80" s="370" t="s">
        <v>19</v>
      </c>
      <c r="E80" s="174"/>
      <c r="F80" s="205" t="str">
        <f t="shared" si="4"/>
        <v/>
      </c>
      <c r="G80" s="197"/>
      <c r="H80" s="188"/>
      <c r="AB80" t="str">
        <f>IF(LEN($E80)=0,"N",_xlfn.IFNA(INDEX('RFP Project Manager'!$D$27:$D$32,MATCH($E80,'RFP Project Manager'!$D$27:$D$32,0)),"Error -- Availability entered in an incorrect format"))</f>
        <v>N</v>
      </c>
    </row>
    <row r="81" spans="2:28" ht="16.5" x14ac:dyDescent="0.3">
      <c r="B81" s="24">
        <f t="shared" si="3"/>
        <v>75</v>
      </c>
      <c r="C81" s="390" t="s">
        <v>399</v>
      </c>
      <c r="D81" s="370" t="s">
        <v>19</v>
      </c>
      <c r="E81" s="174"/>
      <c r="F81" s="205" t="str">
        <f t="shared" si="4"/>
        <v/>
      </c>
      <c r="G81" s="197"/>
      <c r="H81" s="188"/>
      <c r="AB81" t="str">
        <f>IF(LEN($E81)=0,"N",_xlfn.IFNA(INDEX('RFP Project Manager'!$D$27:$D$32,MATCH($E81,'RFP Project Manager'!$D$27:$D$32,0)),"Error -- Availability entered in an incorrect format"))</f>
        <v>N</v>
      </c>
    </row>
    <row r="82" spans="2:28" ht="33" x14ac:dyDescent="0.3">
      <c r="B82" s="24">
        <f t="shared" si="3"/>
        <v>76</v>
      </c>
      <c r="C82" s="390" t="s">
        <v>400</v>
      </c>
      <c r="D82" s="370" t="s">
        <v>19</v>
      </c>
      <c r="E82" s="174"/>
      <c r="F82" s="205" t="str">
        <f t="shared" si="4"/>
        <v/>
      </c>
      <c r="G82" s="197"/>
      <c r="H82" s="188"/>
      <c r="AB82" t="str">
        <f>IF(LEN($E82)=0,"N",_xlfn.IFNA(INDEX('RFP Project Manager'!$D$27:$D$32,MATCH($E82,'RFP Project Manager'!$D$27:$D$32,0)),"Error -- Availability entered in an incorrect format"))</f>
        <v>N</v>
      </c>
    </row>
    <row r="83" spans="2:28" ht="16.5" x14ac:dyDescent="0.3">
      <c r="B83" s="24">
        <f t="shared" si="3"/>
        <v>77</v>
      </c>
      <c r="C83" s="390" t="s">
        <v>401</v>
      </c>
      <c r="D83" s="370" t="s">
        <v>19</v>
      </c>
      <c r="E83" s="174"/>
      <c r="F83" s="205" t="str">
        <f t="shared" si="4"/>
        <v/>
      </c>
      <c r="G83" s="197"/>
      <c r="H83" s="188"/>
      <c r="AB83" t="str">
        <f>IF(LEN($E83)=0,"N",_xlfn.IFNA(INDEX('RFP Project Manager'!$D$27:$D$32,MATCH($E83,'RFP Project Manager'!$D$27:$D$32,0)),"Error -- Availability entered in an incorrect format"))</f>
        <v>N</v>
      </c>
    </row>
    <row r="84" spans="2:28" ht="33" x14ac:dyDescent="0.3">
      <c r="B84" s="24">
        <f t="shared" si="3"/>
        <v>78</v>
      </c>
      <c r="C84" s="393" t="s">
        <v>1148</v>
      </c>
      <c r="D84" s="370" t="s">
        <v>19</v>
      </c>
      <c r="E84" s="174"/>
      <c r="F84" s="205" t="str">
        <f t="shared" si="4"/>
        <v/>
      </c>
      <c r="G84" s="197"/>
      <c r="H84" s="188"/>
      <c r="AB84" t="str">
        <f>IF(LEN($E84)=0,"N",_xlfn.IFNA(INDEX('RFP Project Manager'!$D$27:$D$32,MATCH($E84,'RFP Project Manager'!$D$27:$D$32,0)),"Error -- Availability entered in an incorrect format"))</f>
        <v>N</v>
      </c>
    </row>
    <row r="85" spans="2:28" ht="17.25" thickBot="1" x14ac:dyDescent="0.35">
      <c r="B85" s="24">
        <f t="shared" si="3"/>
        <v>79</v>
      </c>
      <c r="C85" s="393" t="s">
        <v>1149</v>
      </c>
      <c r="D85" s="370" t="s">
        <v>19</v>
      </c>
      <c r="E85" s="174"/>
      <c r="F85" s="205" t="str">
        <f t="shared" si="4"/>
        <v/>
      </c>
      <c r="G85" s="197"/>
      <c r="H85" s="188"/>
      <c r="AB85" t="str">
        <f>IF(LEN($E85)=0,"N",_xlfn.IFNA(INDEX('RFP Project Manager'!$D$27:$D$32,MATCH($E85,'RFP Project Manager'!$D$27:$D$32,0)),"Error -- Availability entered in an incorrect format"))</f>
        <v>N</v>
      </c>
    </row>
    <row r="86" spans="2:28" ht="19.5" thickBot="1" x14ac:dyDescent="0.3">
      <c r="B86" s="24"/>
      <c r="C86" s="28" t="s">
        <v>71</v>
      </c>
      <c r="D86" s="29"/>
      <c r="E86" s="193"/>
      <c r="F86" s="193"/>
      <c r="G86" s="193"/>
      <c r="H86" s="194"/>
      <c r="AB86" t="str">
        <f>IF(LEN($E86)=0,"N",_xlfn.IFNA(INDEX('RFP Project Manager'!$D$27:$D$32,MATCH($E86,'RFP Project Manager'!$D$27:$D$32,0)),"Error -- Availability entered in an incorrect format"))</f>
        <v>N</v>
      </c>
    </row>
    <row r="87" spans="2:28" ht="33" x14ac:dyDescent="0.3">
      <c r="B87" s="24">
        <f t="shared" si="3"/>
        <v>80</v>
      </c>
      <c r="C87" s="393" t="s">
        <v>1144</v>
      </c>
      <c r="D87" s="370" t="s">
        <v>19</v>
      </c>
      <c r="E87" s="170"/>
      <c r="F87" s="205" t="str">
        <f t="shared" ref="F87:F104" si="5">IF($C$4="Primary Vendor Module Name Here","",$C$4)</f>
        <v/>
      </c>
      <c r="G87" s="197"/>
      <c r="H87" s="188"/>
      <c r="AB87" t="str">
        <f>IF(LEN($E87)=0,"N",_xlfn.IFNA(INDEX('RFP Project Manager'!$D$27:$D$32,MATCH($E87,'RFP Project Manager'!$D$27:$D$32,0)),"Error -- Availability entered in an incorrect format"))</f>
        <v>N</v>
      </c>
    </row>
    <row r="88" spans="2:28" ht="33" x14ac:dyDescent="0.3">
      <c r="B88" s="24">
        <f t="shared" si="3"/>
        <v>81</v>
      </c>
      <c r="C88" s="393" t="s">
        <v>1280</v>
      </c>
      <c r="D88" s="370" t="s">
        <v>21</v>
      </c>
      <c r="E88" s="174"/>
      <c r="F88" s="205" t="str">
        <f t="shared" si="5"/>
        <v/>
      </c>
      <c r="G88" s="197"/>
      <c r="H88" s="188"/>
      <c r="AB88" t="str">
        <f>IF(LEN($E88)=0,"N",_xlfn.IFNA(INDEX('RFP Project Manager'!$D$27:$D$32,MATCH($E88,'RFP Project Manager'!$D$27:$D$32,0)),"Error -- Availability entered in an incorrect format"))</f>
        <v>N</v>
      </c>
    </row>
    <row r="89" spans="2:28" ht="33" x14ac:dyDescent="0.3">
      <c r="B89" s="24">
        <f t="shared" si="3"/>
        <v>82</v>
      </c>
      <c r="C89" s="393" t="s">
        <v>1150</v>
      </c>
      <c r="D89" s="370" t="s">
        <v>19</v>
      </c>
      <c r="E89" s="174"/>
      <c r="F89" s="205" t="str">
        <f t="shared" si="5"/>
        <v/>
      </c>
      <c r="G89" s="197"/>
      <c r="H89" s="188"/>
      <c r="AB89" t="str">
        <f>IF(LEN($E89)=0,"N",_xlfn.IFNA(INDEX('RFP Project Manager'!$D$27:$D$32,MATCH($E89,'RFP Project Manager'!$D$27:$D$32,0)),"Error -- Availability entered in an incorrect format"))</f>
        <v>N</v>
      </c>
    </row>
    <row r="90" spans="2:28" ht="33" x14ac:dyDescent="0.3">
      <c r="B90" s="24">
        <f t="shared" si="3"/>
        <v>83</v>
      </c>
      <c r="C90" s="393" t="s">
        <v>402</v>
      </c>
      <c r="D90" s="370" t="s">
        <v>19</v>
      </c>
      <c r="E90" s="174"/>
      <c r="F90" s="205" t="str">
        <f t="shared" si="5"/>
        <v/>
      </c>
      <c r="G90" s="197"/>
      <c r="H90" s="188"/>
      <c r="AB90" t="str">
        <f>IF(LEN($E90)=0,"N",_xlfn.IFNA(INDEX('RFP Project Manager'!$D$27:$D$32,MATCH($E90,'RFP Project Manager'!$D$27:$D$32,0)),"Error -- Availability entered in an incorrect format"))</f>
        <v>N</v>
      </c>
    </row>
    <row r="91" spans="2:28" ht="33" x14ac:dyDescent="0.3">
      <c r="B91" s="24">
        <f t="shared" si="3"/>
        <v>84</v>
      </c>
      <c r="C91" s="393" t="s">
        <v>403</v>
      </c>
      <c r="D91" s="370" t="s">
        <v>19</v>
      </c>
      <c r="E91" s="174"/>
      <c r="F91" s="205" t="str">
        <f t="shared" si="5"/>
        <v/>
      </c>
      <c r="G91" s="197"/>
      <c r="H91" s="188"/>
      <c r="AB91" t="str">
        <f>IF(LEN($E91)=0,"N",_xlfn.IFNA(INDEX('RFP Project Manager'!$D$27:$D$32,MATCH($E91,'RFP Project Manager'!$D$27:$D$32,0)),"Error -- Availability entered in an incorrect format"))</f>
        <v>N</v>
      </c>
    </row>
    <row r="92" spans="2:28" ht="33" x14ac:dyDescent="0.3">
      <c r="B92" s="24">
        <f t="shared" si="3"/>
        <v>85</v>
      </c>
      <c r="C92" s="393" t="s">
        <v>1145</v>
      </c>
      <c r="D92" s="370" t="s">
        <v>19</v>
      </c>
      <c r="E92" s="174"/>
      <c r="F92" s="205" t="str">
        <f t="shared" si="5"/>
        <v/>
      </c>
      <c r="G92" s="197"/>
      <c r="H92" s="188"/>
      <c r="AB92" t="str">
        <f>IF(LEN($E92)=0,"N",_xlfn.IFNA(INDEX('RFP Project Manager'!$D$27:$D$32,MATCH($E92,'RFP Project Manager'!$D$27:$D$32,0)),"Error -- Availability entered in an incorrect format"))</f>
        <v>N</v>
      </c>
    </row>
    <row r="93" spans="2:28" ht="33" x14ac:dyDescent="0.3">
      <c r="B93" s="24">
        <f t="shared" si="3"/>
        <v>86</v>
      </c>
      <c r="C93" s="393" t="s">
        <v>404</v>
      </c>
      <c r="D93" s="370" t="s">
        <v>21</v>
      </c>
      <c r="E93" s="174"/>
      <c r="F93" s="205" t="str">
        <f t="shared" si="5"/>
        <v/>
      </c>
      <c r="G93" s="197"/>
      <c r="H93" s="188"/>
      <c r="AB93" t="str">
        <f>IF(LEN($E93)=0,"N",_xlfn.IFNA(INDEX('RFP Project Manager'!$D$27:$D$32,MATCH($E93,'RFP Project Manager'!$D$27:$D$32,0)),"Error -- Availability entered in an incorrect format"))</f>
        <v>N</v>
      </c>
    </row>
    <row r="94" spans="2:28" ht="33" x14ac:dyDescent="0.3">
      <c r="B94" s="24">
        <f t="shared" si="3"/>
        <v>87</v>
      </c>
      <c r="C94" s="393" t="s">
        <v>1151</v>
      </c>
      <c r="D94" s="370" t="s">
        <v>21</v>
      </c>
      <c r="E94" s="174"/>
      <c r="F94" s="205" t="str">
        <f t="shared" si="5"/>
        <v/>
      </c>
      <c r="G94" s="197"/>
      <c r="H94" s="188"/>
      <c r="AB94" t="str">
        <f>IF(LEN($E94)=0,"N",_xlfn.IFNA(INDEX('RFP Project Manager'!$D$27:$D$32,MATCH($E94,'RFP Project Manager'!$D$27:$D$32,0)),"Error -- Availability entered in an incorrect format"))</f>
        <v>N</v>
      </c>
    </row>
    <row r="95" spans="2:28" ht="33" x14ac:dyDescent="0.3">
      <c r="B95" s="24">
        <f t="shared" si="3"/>
        <v>88</v>
      </c>
      <c r="C95" s="393" t="s">
        <v>405</v>
      </c>
      <c r="D95" s="370" t="s">
        <v>20</v>
      </c>
      <c r="E95" s="174"/>
      <c r="F95" s="205" t="str">
        <f t="shared" si="5"/>
        <v/>
      </c>
      <c r="G95" s="197"/>
      <c r="H95" s="188"/>
      <c r="AB95" t="str">
        <f>IF(LEN($E95)=0,"N",_xlfn.IFNA(INDEX('RFP Project Manager'!$D$27:$D$32,MATCH($E95,'RFP Project Manager'!$D$27:$D$32,0)),"Error -- Availability entered in an incorrect format"))</f>
        <v>N</v>
      </c>
    </row>
    <row r="96" spans="2:28" ht="16.5" x14ac:dyDescent="0.3">
      <c r="B96" s="24">
        <f t="shared" si="3"/>
        <v>89</v>
      </c>
      <c r="C96" s="390" t="s">
        <v>406</v>
      </c>
      <c r="D96" s="370" t="s">
        <v>19</v>
      </c>
      <c r="E96" s="174"/>
      <c r="F96" s="205" t="str">
        <f t="shared" si="5"/>
        <v/>
      </c>
      <c r="G96" s="197"/>
      <c r="H96" s="188"/>
      <c r="AB96" t="str">
        <f>IF(LEN($E96)=0,"N",_xlfn.IFNA(INDEX('RFP Project Manager'!$D$27:$D$32,MATCH($E96,'RFP Project Manager'!$D$27:$D$32,0)),"Error -- Availability entered in an incorrect format"))</f>
        <v>N</v>
      </c>
    </row>
    <row r="97" spans="2:28" ht="16.5" x14ac:dyDescent="0.3">
      <c r="B97" s="24">
        <f t="shared" si="3"/>
        <v>90</v>
      </c>
      <c r="C97" s="390" t="s">
        <v>407</v>
      </c>
      <c r="D97" s="370" t="s">
        <v>19</v>
      </c>
      <c r="E97" s="174"/>
      <c r="F97" s="205" t="str">
        <f t="shared" si="5"/>
        <v/>
      </c>
      <c r="G97" s="197"/>
      <c r="H97" s="188"/>
      <c r="AB97" t="str">
        <f>IF(LEN($E97)=0,"N",_xlfn.IFNA(INDEX('RFP Project Manager'!$D$27:$D$32,MATCH($E97,'RFP Project Manager'!$D$27:$D$32,0)),"Error -- Availability entered in an incorrect format"))</f>
        <v>N</v>
      </c>
    </row>
    <row r="98" spans="2:28" ht="16.5" x14ac:dyDescent="0.3">
      <c r="B98" s="24">
        <f t="shared" si="3"/>
        <v>91</v>
      </c>
      <c r="C98" s="390" t="s">
        <v>408</v>
      </c>
      <c r="D98" s="370" t="s">
        <v>19</v>
      </c>
      <c r="E98" s="174"/>
      <c r="F98" s="205" t="str">
        <f t="shared" si="5"/>
        <v/>
      </c>
      <c r="G98" s="197"/>
      <c r="H98" s="188"/>
      <c r="AB98" t="str">
        <f>IF(LEN($E98)=0,"N",_xlfn.IFNA(INDEX('RFP Project Manager'!$D$27:$D$32,MATCH($E98,'RFP Project Manager'!$D$27:$D$32,0)),"Error -- Availability entered in an incorrect format"))</f>
        <v>N</v>
      </c>
    </row>
    <row r="99" spans="2:28" ht="16.5" x14ac:dyDescent="0.3">
      <c r="B99" s="24">
        <f t="shared" si="3"/>
        <v>92</v>
      </c>
      <c r="C99" s="390" t="s">
        <v>409</v>
      </c>
      <c r="D99" s="370" t="s">
        <v>21</v>
      </c>
      <c r="E99" s="174"/>
      <c r="F99" s="205" t="str">
        <f t="shared" si="5"/>
        <v/>
      </c>
      <c r="G99" s="197"/>
      <c r="H99" s="188"/>
      <c r="AB99" t="str">
        <f>IF(LEN($E99)=0,"N",_xlfn.IFNA(INDEX('RFP Project Manager'!$D$27:$D$32,MATCH($E99,'RFP Project Manager'!$D$27:$D$32,0)),"Error -- Availability entered in an incorrect format"))</f>
        <v>N</v>
      </c>
    </row>
    <row r="100" spans="2:28" ht="16.5" x14ac:dyDescent="0.3">
      <c r="B100" s="24">
        <f t="shared" si="3"/>
        <v>93</v>
      </c>
      <c r="C100" s="393" t="s">
        <v>1152</v>
      </c>
      <c r="D100" s="370" t="s">
        <v>19</v>
      </c>
      <c r="E100" s="174"/>
      <c r="F100" s="205" t="str">
        <f t="shared" si="5"/>
        <v/>
      </c>
      <c r="G100" s="197"/>
      <c r="H100" s="188"/>
      <c r="AB100" t="str">
        <f>IF(LEN($E100)=0,"N",_xlfn.IFNA(INDEX('RFP Project Manager'!$D$27:$D$32,MATCH($E100,'RFP Project Manager'!$D$27:$D$32,0)),"Error -- Availability entered in an incorrect format"))</f>
        <v>N</v>
      </c>
    </row>
    <row r="101" spans="2:28" ht="33" x14ac:dyDescent="0.3">
      <c r="B101" s="24">
        <f t="shared" si="3"/>
        <v>94</v>
      </c>
      <c r="C101" s="393" t="s">
        <v>1153</v>
      </c>
      <c r="D101" s="370" t="s">
        <v>22</v>
      </c>
      <c r="E101" s="174"/>
      <c r="F101" s="205" t="str">
        <f t="shared" si="5"/>
        <v/>
      </c>
      <c r="G101" s="197"/>
      <c r="H101" s="188"/>
      <c r="AB101" t="str">
        <f>IF(LEN($E101)=0,"N",_xlfn.IFNA(INDEX('RFP Project Manager'!$D$27:$D$32,MATCH($E101,'RFP Project Manager'!$D$27:$D$32,0)),"Error -- Availability entered in an incorrect format"))</f>
        <v>N</v>
      </c>
    </row>
    <row r="102" spans="2:28" ht="16.5" x14ac:dyDescent="0.3">
      <c r="B102" s="24">
        <f t="shared" si="3"/>
        <v>95</v>
      </c>
      <c r="C102" s="393" t="s">
        <v>1154</v>
      </c>
      <c r="D102" s="370" t="s">
        <v>19</v>
      </c>
      <c r="E102" s="174"/>
      <c r="F102" s="205" t="str">
        <f t="shared" si="5"/>
        <v/>
      </c>
      <c r="G102" s="197"/>
      <c r="H102" s="188"/>
      <c r="AB102" t="str">
        <f>IF(LEN($E102)=0,"N",_xlfn.IFNA(INDEX('RFP Project Manager'!$D$27:$D$32,MATCH($E102,'RFP Project Manager'!$D$27:$D$32,0)),"Error -- Availability entered in an incorrect format"))</f>
        <v>N</v>
      </c>
    </row>
    <row r="103" spans="2:28" ht="33" x14ac:dyDescent="0.3">
      <c r="B103" s="24">
        <f t="shared" si="3"/>
        <v>96</v>
      </c>
      <c r="C103" s="393" t="s">
        <v>410</v>
      </c>
      <c r="D103" s="370" t="s">
        <v>19</v>
      </c>
      <c r="E103" s="174"/>
      <c r="F103" s="205" t="str">
        <f t="shared" si="5"/>
        <v/>
      </c>
      <c r="G103" s="197"/>
      <c r="H103" s="188"/>
      <c r="AB103" t="str">
        <f>IF(LEN($E103)=0,"N",_xlfn.IFNA(INDEX('RFP Project Manager'!$D$27:$D$32,MATCH($E103,'RFP Project Manager'!$D$27:$D$32,0)),"Error -- Availability entered in an incorrect format"))</f>
        <v>N</v>
      </c>
    </row>
    <row r="104" spans="2:28" ht="17.25" thickBot="1" x14ac:dyDescent="0.35">
      <c r="B104" s="24">
        <f t="shared" si="3"/>
        <v>97</v>
      </c>
      <c r="C104" s="393" t="s">
        <v>1155</v>
      </c>
      <c r="D104" s="370" t="s">
        <v>21</v>
      </c>
      <c r="E104" s="174"/>
      <c r="F104" s="205" t="str">
        <f t="shared" si="5"/>
        <v/>
      </c>
      <c r="G104" s="197"/>
      <c r="H104" s="188"/>
      <c r="AB104" t="str">
        <f>IF(LEN($E104)=0,"N",_xlfn.IFNA(INDEX('RFP Project Manager'!$D$27:$D$32,MATCH($E104,'RFP Project Manager'!$D$27:$D$32,0)),"Error -- Availability entered in an incorrect format"))</f>
        <v>N</v>
      </c>
    </row>
    <row r="105" spans="2:28" ht="19.5" thickBot="1" x14ac:dyDescent="0.3">
      <c r="B105" s="24"/>
      <c r="C105" s="28" t="s">
        <v>1227</v>
      </c>
      <c r="D105" s="29"/>
      <c r="E105" s="193"/>
      <c r="F105" s="193"/>
      <c r="G105" s="193"/>
      <c r="H105" s="194"/>
      <c r="AB105" t="str">
        <f>IF(LEN($E105)=0,"N",_xlfn.IFNA(INDEX('RFP Project Manager'!$D$27:$D$32,MATCH($E105,'RFP Project Manager'!$D$27:$D$32,0)),"Error -- Availability entered in an incorrect format"))</f>
        <v>N</v>
      </c>
    </row>
    <row r="106" spans="2:28" ht="33" x14ac:dyDescent="0.3">
      <c r="B106" s="24">
        <f t="shared" si="3"/>
        <v>98</v>
      </c>
      <c r="C106" s="393" t="s">
        <v>1156</v>
      </c>
      <c r="D106" s="370" t="s">
        <v>19</v>
      </c>
      <c r="E106" s="170"/>
      <c r="F106" s="205" t="str">
        <f>IF($C$4="Primary Vendor Module Name Here","",$C$4)</f>
        <v/>
      </c>
      <c r="G106" s="197"/>
      <c r="H106" s="188"/>
      <c r="AB106" t="str">
        <f>IF(LEN($E106)=0,"N",_xlfn.IFNA(INDEX('RFP Project Manager'!$D$27:$D$32,MATCH($E106,'RFP Project Manager'!$D$27:$D$32,0)),"Error -- Availability entered in an incorrect format"))</f>
        <v>N</v>
      </c>
    </row>
    <row r="107" spans="2:28" ht="33" x14ac:dyDescent="0.3">
      <c r="B107" s="24">
        <f t="shared" si="3"/>
        <v>99</v>
      </c>
      <c r="C107" s="393" t="s">
        <v>1157</v>
      </c>
      <c r="D107" s="370" t="s">
        <v>19</v>
      </c>
      <c r="E107" s="174"/>
      <c r="F107" s="205" t="str">
        <f>IF($C$4="Primary Vendor Module Name Here","",$C$4)</f>
        <v/>
      </c>
      <c r="G107" s="197"/>
      <c r="H107" s="188"/>
      <c r="AB107" t="str">
        <f>IF(LEN($E107)=0,"N",_xlfn.IFNA(INDEX('RFP Project Manager'!$D$27:$D$32,MATCH($E107,'RFP Project Manager'!$D$27:$D$32,0)),"Error -- Availability entered in an incorrect format"))</f>
        <v>N</v>
      </c>
    </row>
    <row r="108" spans="2:28" ht="33.75" thickBot="1" x14ac:dyDescent="0.35">
      <c r="B108" s="24">
        <f t="shared" si="3"/>
        <v>100</v>
      </c>
      <c r="C108" s="393" t="s">
        <v>411</v>
      </c>
      <c r="D108" s="370" t="s">
        <v>19</v>
      </c>
      <c r="E108" s="174"/>
      <c r="F108" s="205" t="str">
        <f>IF($C$4="Primary Vendor Module Name Here","",$C$4)</f>
        <v/>
      </c>
      <c r="G108" s="197"/>
      <c r="H108" s="188"/>
      <c r="AB108" t="str">
        <f>IF(LEN($E108)=0,"N",_xlfn.IFNA(INDEX('RFP Project Manager'!$D$27:$D$32,MATCH($E108,'RFP Project Manager'!$D$27:$D$32,0)),"Error -- Availability entered in an incorrect format"))</f>
        <v>N</v>
      </c>
    </row>
    <row r="109" spans="2:28" ht="19.5" thickBot="1" x14ac:dyDescent="0.3">
      <c r="B109" s="24"/>
      <c r="C109" s="28" t="s">
        <v>412</v>
      </c>
      <c r="D109" s="29"/>
      <c r="E109" s="193"/>
      <c r="F109" s="193"/>
      <c r="G109" s="193"/>
      <c r="H109" s="194"/>
      <c r="AB109" t="str">
        <f>IF(LEN($E109)=0,"N",_xlfn.IFNA(INDEX('RFP Project Manager'!$D$27:$D$32,MATCH($E109,'RFP Project Manager'!$D$27:$D$32,0)),"Error -- Availability entered in an incorrect format"))</f>
        <v>N</v>
      </c>
    </row>
    <row r="110" spans="2:28" ht="49.5" x14ac:dyDescent="0.3">
      <c r="B110" s="24">
        <f t="shared" si="3"/>
        <v>101</v>
      </c>
      <c r="C110" s="393" t="s">
        <v>413</v>
      </c>
      <c r="D110" s="370" t="s">
        <v>19</v>
      </c>
      <c r="E110" s="170"/>
      <c r="F110" s="205" t="str">
        <f t="shared" ref="F110:F123" si="6">IF($C$4="Primary Vendor Module Name Here","",$C$4)</f>
        <v/>
      </c>
      <c r="G110" s="197"/>
      <c r="H110" s="188"/>
      <c r="AB110" t="str">
        <f>IF(LEN($E110)=0,"N",_xlfn.IFNA(INDEX('RFP Project Manager'!$D$27:$D$32,MATCH($E110,'RFP Project Manager'!$D$27:$D$32,0)),"Error -- Availability entered in an incorrect format"))</f>
        <v>N</v>
      </c>
    </row>
    <row r="111" spans="2:28" ht="49.5" x14ac:dyDescent="0.3">
      <c r="B111" s="24">
        <f t="shared" si="3"/>
        <v>102</v>
      </c>
      <c r="C111" s="393" t="s">
        <v>1158</v>
      </c>
      <c r="D111" s="370" t="s">
        <v>19</v>
      </c>
      <c r="E111" s="174"/>
      <c r="F111" s="205" t="str">
        <f t="shared" si="6"/>
        <v/>
      </c>
      <c r="G111" s="197"/>
      <c r="H111" s="188"/>
      <c r="AB111" t="str">
        <f>IF(LEN($E111)=0,"N",_xlfn.IFNA(INDEX('RFP Project Manager'!$D$27:$D$32,MATCH($E111,'RFP Project Manager'!$D$27:$D$32,0)),"Error -- Availability entered in an incorrect format"))</f>
        <v>N</v>
      </c>
    </row>
    <row r="112" spans="2:28" ht="49.5" x14ac:dyDescent="0.3">
      <c r="B112" s="24">
        <f t="shared" si="3"/>
        <v>103</v>
      </c>
      <c r="C112" s="393" t="s">
        <v>1159</v>
      </c>
      <c r="D112" s="370" t="s">
        <v>21</v>
      </c>
      <c r="E112" s="174"/>
      <c r="F112" s="205" t="str">
        <f t="shared" si="6"/>
        <v/>
      </c>
      <c r="G112" s="197"/>
      <c r="H112" s="188"/>
      <c r="AB112" t="str">
        <f>IF(LEN($E112)=0,"N",_xlfn.IFNA(INDEX('RFP Project Manager'!$D$27:$D$32,MATCH($E112,'RFP Project Manager'!$D$27:$D$32,0)),"Error -- Availability entered in an incorrect format"))</f>
        <v>N</v>
      </c>
    </row>
    <row r="113" spans="2:28" ht="49.5" x14ac:dyDescent="0.3">
      <c r="B113" s="24">
        <f t="shared" si="3"/>
        <v>104</v>
      </c>
      <c r="C113" s="393" t="s">
        <v>414</v>
      </c>
      <c r="D113" s="370" t="s">
        <v>19</v>
      </c>
      <c r="E113" s="174"/>
      <c r="F113" s="205" t="str">
        <f t="shared" si="6"/>
        <v/>
      </c>
      <c r="G113" s="197"/>
      <c r="H113" s="188"/>
      <c r="AB113" t="str">
        <f>IF(LEN($E113)=0,"N",_xlfn.IFNA(INDEX('RFP Project Manager'!$D$27:$D$32,MATCH($E113,'RFP Project Manager'!$D$27:$D$32,0)),"Error -- Availability entered in an incorrect format"))</f>
        <v>N</v>
      </c>
    </row>
    <row r="114" spans="2:28" ht="49.5" x14ac:dyDescent="0.3">
      <c r="B114" s="24">
        <f t="shared" si="3"/>
        <v>105</v>
      </c>
      <c r="C114" s="393" t="s">
        <v>415</v>
      </c>
      <c r="D114" s="370" t="s">
        <v>19</v>
      </c>
      <c r="E114" s="174"/>
      <c r="F114" s="205" t="str">
        <f t="shared" si="6"/>
        <v/>
      </c>
      <c r="G114" s="197"/>
      <c r="H114" s="188"/>
      <c r="AB114" t="str">
        <f>IF(LEN($E114)=0,"N",_xlfn.IFNA(INDEX('RFP Project Manager'!$D$27:$D$32,MATCH($E114,'RFP Project Manager'!$D$27:$D$32,0)),"Error -- Availability entered in an incorrect format"))</f>
        <v>N</v>
      </c>
    </row>
    <row r="115" spans="2:28" ht="16.5" x14ac:dyDescent="0.3">
      <c r="B115" s="24">
        <f t="shared" si="3"/>
        <v>106</v>
      </c>
      <c r="C115" s="393" t="s">
        <v>416</v>
      </c>
      <c r="D115" s="370" t="s">
        <v>19</v>
      </c>
      <c r="E115" s="174"/>
      <c r="F115" s="205" t="str">
        <f t="shared" si="6"/>
        <v/>
      </c>
      <c r="G115" s="197"/>
      <c r="H115" s="188"/>
      <c r="AB115" t="str">
        <f>IF(LEN($E115)=0,"N",_xlfn.IFNA(INDEX('RFP Project Manager'!$D$27:$D$32,MATCH($E115,'RFP Project Manager'!$D$27:$D$32,0)),"Error -- Availability entered in an incorrect format"))</f>
        <v>N</v>
      </c>
    </row>
    <row r="116" spans="2:28" ht="16.5" x14ac:dyDescent="0.3">
      <c r="B116" s="24">
        <f t="shared" si="3"/>
        <v>107</v>
      </c>
      <c r="C116" s="393" t="s">
        <v>417</v>
      </c>
      <c r="D116" s="370" t="s">
        <v>19</v>
      </c>
      <c r="E116" s="174"/>
      <c r="F116" s="205" t="str">
        <f t="shared" si="6"/>
        <v/>
      </c>
      <c r="G116" s="197"/>
      <c r="H116" s="188"/>
      <c r="AB116" t="str">
        <f>IF(LEN($E116)=0,"N",_xlfn.IFNA(INDEX('RFP Project Manager'!$D$27:$D$32,MATCH($E116,'RFP Project Manager'!$D$27:$D$32,0)),"Error -- Availability entered in an incorrect format"))</f>
        <v>N</v>
      </c>
    </row>
    <row r="117" spans="2:28" ht="33" x14ac:dyDescent="0.3">
      <c r="B117" s="24">
        <f t="shared" si="3"/>
        <v>108</v>
      </c>
      <c r="C117" s="393" t="s">
        <v>1281</v>
      </c>
      <c r="D117" s="370" t="s">
        <v>19</v>
      </c>
      <c r="E117" s="174"/>
      <c r="F117" s="205" t="str">
        <f t="shared" si="6"/>
        <v/>
      </c>
      <c r="G117" s="197"/>
      <c r="H117" s="188"/>
      <c r="AB117" t="str">
        <f>IF(LEN($E117)=0,"N",_xlfn.IFNA(INDEX('RFP Project Manager'!$D$27:$D$32,MATCH($E117,'RFP Project Manager'!$D$27:$D$32,0)),"Error -- Availability entered in an incorrect format"))</f>
        <v>N</v>
      </c>
    </row>
    <row r="118" spans="2:28" ht="49.5" x14ac:dyDescent="0.3">
      <c r="B118" s="24">
        <f t="shared" si="3"/>
        <v>109</v>
      </c>
      <c r="C118" s="393" t="s">
        <v>1160</v>
      </c>
      <c r="D118" s="370" t="s">
        <v>19</v>
      </c>
      <c r="E118" s="174"/>
      <c r="F118" s="205" t="str">
        <f t="shared" si="6"/>
        <v/>
      </c>
      <c r="G118" s="197"/>
      <c r="H118" s="188"/>
      <c r="AB118" t="str">
        <f>IF(LEN($E118)=0,"N",_xlfn.IFNA(INDEX('RFP Project Manager'!$D$27:$D$32,MATCH($E118,'RFP Project Manager'!$D$27:$D$32,0)),"Error -- Availability entered in an incorrect format"))</f>
        <v>N</v>
      </c>
    </row>
    <row r="119" spans="2:28" ht="33" x14ac:dyDescent="0.3">
      <c r="B119" s="24">
        <f t="shared" si="3"/>
        <v>110</v>
      </c>
      <c r="C119" s="393" t="s">
        <v>1161</v>
      </c>
      <c r="D119" s="370" t="s">
        <v>19</v>
      </c>
      <c r="E119" s="174"/>
      <c r="F119" s="205" t="str">
        <f t="shared" si="6"/>
        <v/>
      </c>
      <c r="G119" s="197"/>
      <c r="H119" s="188"/>
      <c r="AB119" t="str">
        <f>IF(LEN($E119)=0,"N",_xlfn.IFNA(INDEX('RFP Project Manager'!$D$27:$D$32,MATCH($E119,'RFP Project Manager'!$D$27:$D$32,0)),"Error -- Availability entered in an incorrect format"))</f>
        <v>N</v>
      </c>
    </row>
    <row r="120" spans="2:28" ht="49.5" x14ac:dyDescent="0.3">
      <c r="B120" s="24">
        <f t="shared" si="3"/>
        <v>111</v>
      </c>
      <c r="C120" s="393" t="s">
        <v>418</v>
      </c>
      <c r="D120" s="370" t="s">
        <v>19</v>
      </c>
      <c r="E120" s="174"/>
      <c r="F120" s="205" t="str">
        <f t="shared" si="6"/>
        <v/>
      </c>
      <c r="G120" s="197"/>
      <c r="H120" s="188"/>
      <c r="AB120" t="str">
        <f>IF(LEN($E120)=0,"N",_xlfn.IFNA(INDEX('RFP Project Manager'!$D$27:$D$32,MATCH($E120,'RFP Project Manager'!$D$27:$D$32,0)),"Error -- Availability entered in an incorrect format"))</f>
        <v>N</v>
      </c>
    </row>
    <row r="121" spans="2:28" ht="16.5" x14ac:dyDescent="0.3">
      <c r="B121" s="24">
        <f t="shared" si="3"/>
        <v>112</v>
      </c>
      <c r="C121" s="393" t="s">
        <v>1162</v>
      </c>
      <c r="D121" s="370" t="s">
        <v>19</v>
      </c>
      <c r="E121" s="174"/>
      <c r="F121" s="205" t="str">
        <f t="shared" si="6"/>
        <v/>
      </c>
      <c r="G121" s="197"/>
      <c r="H121" s="188"/>
      <c r="AB121" t="str">
        <f>IF(LEN($E121)=0,"N",_xlfn.IFNA(INDEX('RFP Project Manager'!$D$27:$D$32,MATCH($E121,'RFP Project Manager'!$D$27:$D$32,0)),"Error -- Availability entered in an incorrect format"))</f>
        <v>N</v>
      </c>
    </row>
    <row r="122" spans="2:28" ht="33" x14ac:dyDescent="0.3">
      <c r="B122" s="24">
        <f t="shared" si="3"/>
        <v>113</v>
      </c>
      <c r="C122" s="393" t="s">
        <v>419</v>
      </c>
      <c r="D122" s="370" t="s">
        <v>19</v>
      </c>
      <c r="E122" s="174"/>
      <c r="F122" s="205" t="str">
        <f t="shared" si="6"/>
        <v/>
      </c>
      <c r="G122" s="197"/>
      <c r="H122" s="188"/>
      <c r="AB122" t="str">
        <f>IF(LEN($E122)=0,"N",_xlfn.IFNA(INDEX('RFP Project Manager'!$D$27:$D$32,MATCH($E122,'RFP Project Manager'!$D$27:$D$32,0)),"Error -- Availability entered in an incorrect format"))</f>
        <v>N</v>
      </c>
    </row>
    <row r="123" spans="2:28" ht="33.75" thickBot="1" x14ac:dyDescent="0.35">
      <c r="B123" s="24">
        <f t="shared" si="3"/>
        <v>114</v>
      </c>
      <c r="C123" s="393" t="s">
        <v>96</v>
      </c>
      <c r="D123" s="370" t="s">
        <v>19</v>
      </c>
      <c r="E123" s="174"/>
      <c r="F123" s="205" t="str">
        <f t="shared" si="6"/>
        <v/>
      </c>
      <c r="G123" s="197"/>
      <c r="H123" s="188"/>
      <c r="AB123" t="str">
        <f>IF(LEN($E123)=0,"N",_xlfn.IFNA(INDEX('RFP Project Manager'!$D$27:$D$32,MATCH($E123,'RFP Project Manager'!$D$27:$D$32,0)),"Error -- Availability entered in an incorrect format"))</f>
        <v>N</v>
      </c>
    </row>
    <row r="124" spans="2:28" ht="19.5" thickBot="1" x14ac:dyDescent="0.3">
      <c r="B124" s="24"/>
      <c r="C124" s="28" t="s">
        <v>420</v>
      </c>
      <c r="D124" s="29"/>
      <c r="E124" s="193"/>
      <c r="F124" s="193"/>
      <c r="G124" s="193"/>
      <c r="H124" s="194"/>
      <c r="AB124" t="str">
        <f>IF(LEN($E124)=0,"N",_xlfn.IFNA(INDEX('RFP Project Manager'!$D$27:$D$32,MATCH($E124,'RFP Project Manager'!$D$27:$D$32,0)),"Error -- Availability entered in an incorrect format"))</f>
        <v>N</v>
      </c>
    </row>
    <row r="125" spans="2:28" ht="16.5" x14ac:dyDescent="0.3">
      <c r="B125" s="24">
        <f t="shared" si="3"/>
        <v>115</v>
      </c>
      <c r="C125" s="393" t="s">
        <v>1163</v>
      </c>
      <c r="D125" s="370" t="s">
        <v>19</v>
      </c>
      <c r="E125" s="170"/>
      <c r="F125" s="205" t="str">
        <f t="shared" ref="F125:F146" si="7">IF($C$4="Primary Vendor Module Name Here","",$C$4)</f>
        <v/>
      </c>
      <c r="G125" s="197"/>
      <c r="H125" s="188"/>
      <c r="AB125" t="str">
        <f>IF(LEN($E125)=0,"N",_xlfn.IFNA(INDEX('RFP Project Manager'!$D$27:$D$32,MATCH($E125,'RFP Project Manager'!$D$27:$D$32,0)),"Error -- Availability entered in an incorrect format"))</f>
        <v>N</v>
      </c>
    </row>
    <row r="126" spans="2:28" ht="33" x14ac:dyDescent="0.3">
      <c r="B126" s="24">
        <f t="shared" si="3"/>
        <v>116</v>
      </c>
      <c r="C126" s="393" t="s">
        <v>1164</v>
      </c>
      <c r="D126" s="370" t="s">
        <v>22</v>
      </c>
      <c r="E126" s="174"/>
      <c r="F126" s="205" t="str">
        <f t="shared" si="7"/>
        <v/>
      </c>
      <c r="G126" s="197"/>
      <c r="H126" s="188"/>
      <c r="AB126" t="str">
        <f>IF(LEN($E126)=0,"N",_xlfn.IFNA(INDEX('RFP Project Manager'!$D$27:$D$32,MATCH($E126,'RFP Project Manager'!$D$27:$D$32,0)),"Error -- Availability entered in an incorrect format"))</f>
        <v>N</v>
      </c>
    </row>
    <row r="127" spans="2:28" ht="33" x14ac:dyDescent="0.3">
      <c r="B127" s="24">
        <f t="shared" si="3"/>
        <v>117</v>
      </c>
      <c r="C127" s="393" t="s">
        <v>1165</v>
      </c>
      <c r="D127" s="370" t="s">
        <v>19</v>
      </c>
      <c r="E127" s="174"/>
      <c r="F127" s="205" t="str">
        <f t="shared" si="7"/>
        <v/>
      </c>
      <c r="G127" s="197"/>
      <c r="H127" s="188"/>
      <c r="AB127" t="str">
        <f>IF(LEN($E127)=0,"N",_xlfn.IFNA(INDEX('RFP Project Manager'!$D$27:$D$32,MATCH($E127,'RFP Project Manager'!$D$27:$D$32,0)),"Error -- Availability entered in an incorrect format"))</f>
        <v>N</v>
      </c>
    </row>
    <row r="128" spans="2:28" ht="33" x14ac:dyDescent="0.3">
      <c r="B128" s="24">
        <f t="shared" si="3"/>
        <v>118</v>
      </c>
      <c r="C128" s="393" t="s">
        <v>1166</v>
      </c>
      <c r="D128" s="370" t="s">
        <v>19</v>
      </c>
      <c r="E128" s="174"/>
      <c r="F128" s="205" t="str">
        <f t="shared" si="7"/>
        <v/>
      </c>
      <c r="G128" s="197"/>
      <c r="H128" s="188"/>
      <c r="AB128" t="str">
        <f>IF(LEN($E128)=0,"N",_xlfn.IFNA(INDEX('RFP Project Manager'!$D$27:$D$32,MATCH($E128,'RFP Project Manager'!$D$27:$D$32,0)),"Error -- Availability entered in an incorrect format"))</f>
        <v>N</v>
      </c>
    </row>
    <row r="129" spans="2:28" ht="33" x14ac:dyDescent="0.3">
      <c r="B129" s="24">
        <f t="shared" si="3"/>
        <v>119</v>
      </c>
      <c r="C129" s="393" t="s">
        <v>1167</v>
      </c>
      <c r="D129" s="370" t="s">
        <v>19</v>
      </c>
      <c r="E129" s="174"/>
      <c r="F129" s="205" t="str">
        <f t="shared" si="7"/>
        <v/>
      </c>
      <c r="G129" s="197"/>
      <c r="H129" s="188"/>
      <c r="AB129" t="str">
        <f>IF(LEN($E129)=0,"N",_xlfn.IFNA(INDEX('RFP Project Manager'!$D$27:$D$32,MATCH($E129,'RFP Project Manager'!$D$27:$D$32,0)),"Error -- Availability entered in an incorrect format"))</f>
        <v>N</v>
      </c>
    </row>
    <row r="130" spans="2:28" ht="33" x14ac:dyDescent="0.3">
      <c r="B130" s="24">
        <f t="shared" si="3"/>
        <v>120</v>
      </c>
      <c r="C130" s="393" t="s">
        <v>1168</v>
      </c>
      <c r="D130" s="370" t="s">
        <v>20</v>
      </c>
      <c r="E130" s="174"/>
      <c r="F130" s="205" t="str">
        <f t="shared" si="7"/>
        <v/>
      </c>
      <c r="G130" s="197"/>
      <c r="H130" s="188"/>
      <c r="AB130" t="str">
        <f>IF(LEN($E130)=0,"N",_xlfn.IFNA(INDEX('RFP Project Manager'!$D$27:$D$32,MATCH($E130,'RFP Project Manager'!$D$27:$D$32,0)),"Error -- Availability entered in an incorrect format"))</f>
        <v>N</v>
      </c>
    </row>
    <row r="131" spans="2:28" ht="16.5" x14ac:dyDescent="0.3">
      <c r="B131" s="24">
        <f t="shared" si="3"/>
        <v>121</v>
      </c>
      <c r="C131" s="390" t="s">
        <v>421</v>
      </c>
      <c r="D131" s="370" t="s">
        <v>19</v>
      </c>
      <c r="E131" s="174"/>
      <c r="F131" s="205" t="str">
        <f t="shared" si="7"/>
        <v/>
      </c>
      <c r="G131" s="197"/>
      <c r="H131" s="188"/>
      <c r="AB131" t="str">
        <f>IF(LEN($E131)=0,"N",_xlfn.IFNA(INDEX('RFP Project Manager'!$D$27:$D$32,MATCH($E131,'RFP Project Manager'!$D$27:$D$32,0)),"Error -- Availability entered in an incorrect format"))</f>
        <v>N</v>
      </c>
    </row>
    <row r="132" spans="2:28" ht="16.5" x14ac:dyDescent="0.3">
      <c r="B132" s="24">
        <f t="shared" si="3"/>
        <v>122</v>
      </c>
      <c r="C132" s="390" t="s">
        <v>422</v>
      </c>
      <c r="D132" s="370" t="s">
        <v>19</v>
      </c>
      <c r="E132" s="174"/>
      <c r="F132" s="205" t="str">
        <f t="shared" si="7"/>
        <v/>
      </c>
      <c r="G132" s="197"/>
      <c r="H132" s="188"/>
      <c r="AB132" t="str">
        <f>IF(LEN($E132)=0,"N",_xlfn.IFNA(INDEX('RFP Project Manager'!$D$27:$D$32,MATCH($E132,'RFP Project Manager'!$D$27:$D$32,0)),"Error -- Availability entered in an incorrect format"))</f>
        <v>N</v>
      </c>
    </row>
    <row r="133" spans="2:28" ht="16.5" x14ac:dyDescent="0.3">
      <c r="B133" s="24">
        <f t="shared" si="3"/>
        <v>123</v>
      </c>
      <c r="C133" s="390" t="s">
        <v>423</v>
      </c>
      <c r="D133" s="370" t="s">
        <v>21</v>
      </c>
      <c r="E133" s="174"/>
      <c r="F133" s="205" t="str">
        <f t="shared" si="7"/>
        <v/>
      </c>
      <c r="G133" s="197"/>
      <c r="H133" s="188"/>
      <c r="AB133" t="str">
        <f>IF(LEN($E133)=0,"N",_xlfn.IFNA(INDEX('RFP Project Manager'!$D$27:$D$32,MATCH($E133,'RFP Project Manager'!$D$27:$D$32,0)),"Error -- Availability entered in an incorrect format"))</f>
        <v>N</v>
      </c>
    </row>
    <row r="134" spans="2:28" ht="16.5" x14ac:dyDescent="0.3">
      <c r="B134" s="24">
        <f t="shared" si="3"/>
        <v>124</v>
      </c>
      <c r="C134" s="390" t="s">
        <v>424</v>
      </c>
      <c r="D134" s="370" t="s">
        <v>21</v>
      </c>
      <c r="E134" s="174"/>
      <c r="F134" s="205" t="str">
        <f t="shared" si="7"/>
        <v/>
      </c>
      <c r="G134" s="197"/>
      <c r="H134" s="188"/>
      <c r="AB134" t="str">
        <f>IF(LEN($E134)=0,"N",_xlfn.IFNA(INDEX('RFP Project Manager'!$D$27:$D$32,MATCH($E134,'RFP Project Manager'!$D$27:$D$32,0)),"Error -- Availability entered in an incorrect format"))</f>
        <v>N</v>
      </c>
    </row>
    <row r="135" spans="2:28" ht="16.5" x14ac:dyDescent="0.3">
      <c r="B135" s="24">
        <f t="shared" si="3"/>
        <v>125</v>
      </c>
      <c r="C135" s="390" t="s">
        <v>425</v>
      </c>
      <c r="D135" s="370" t="s">
        <v>22</v>
      </c>
      <c r="E135" s="174"/>
      <c r="F135" s="205" t="str">
        <f t="shared" si="7"/>
        <v/>
      </c>
      <c r="G135" s="197"/>
      <c r="H135" s="188"/>
      <c r="AB135" t="str">
        <f>IF(LEN($E135)=0,"N",_xlfn.IFNA(INDEX('RFP Project Manager'!$D$27:$D$32,MATCH($E135,'RFP Project Manager'!$D$27:$D$32,0)),"Error -- Availability entered in an incorrect format"))</f>
        <v>N</v>
      </c>
    </row>
    <row r="136" spans="2:28" ht="49.5" x14ac:dyDescent="0.3">
      <c r="B136" s="24">
        <f t="shared" ref="B136:B183" si="8">IF(B135&lt;&gt;0,B135+1,B134+1)</f>
        <v>126</v>
      </c>
      <c r="C136" s="393" t="s">
        <v>1169</v>
      </c>
      <c r="D136" s="370" t="s">
        <v>21</v>
      </c>
      <c r="E136" s="174"/>
      <c r="F136" s="205" t="str">
        <f t="shared" si="7"/>
        <v/>
      </c>
      <c r="G136" s="197"/>
      <c r="H136" s="188"/>
      <c r="AB136" t="str">
        <f>IF(LEN($E136)=0,"N",_xlfn.IFNA(INDEX('RFP Project Manager'!$D$27:$D$32,MATCH($E136,'RFP Project Manager'!$D$27:$D$32,0)),"Error -- Availability entered in an incorrect format"))</f>
        <v>N</v>
      </c>
    </row>
    <row r="137" spans="2:28" ht="16.5" x14ac:dyDescent="0.3">
      <c r="B137" s="24">
        <f t="shared" si="8"/>
        <v>127</v>
      </c>
      <c r="C137" s="393" t="s">
        <v>426</v>
      </c>
      <c r="D137" s="370" t="s">
        <v>21</v>
      </c>
      <c r="E137" s="174"/>
      <c r="F137" s="205" t="str">
        <f t="shared" si="7"/>
        <v/>
      </c>
      <c r="G137" s="197"/>
      <c r="H137" s="188"/>
      <c r="AB137" t="str">
        <f>IF(LEN($E137)=0,"N",_xlfn.IFNA(INDEX('RFP Project Manager'!$D$27:$D$32,MATCH($E137,'RFP Project Manager'!$D$27:$D$32,0)),"Error -- Availability entered in an incorrect format"))</f>
        <v>N</v>
      </c>
    </row>
    <row r="138" spans="2:28" ht="33" x14ac:dyDescent="0.3">
      <c r="B138" s="24">
        <f t="shared" si="8"/>
        <v>128</v>
      </c>
      <c r="C138" s="393" t="s">
        <v>1170</v>
      </c>
      <c r="D138" s="370" t="s">
        <v>21</v>
      </c>
      <c r="E138" s="174"/>
      <c r="F138" s="205" t="str">
        <f t="shared" si="7"/>
        <v/>
      </c>
      <c r="G138" s="197"/>
      <c r="H138" s="188"/>
      <c r="AB138" t="str">
        <f>IF(LEN($E138)=0,"N",_xlfn.IFNA(INDEX('RFP Project Manager'!$D$27:$D$32,MATCH($E138,'RFP Project Manager'!$D$27:$D$32,0)),"Error -- Availability entered in an incorrect format"))</f>
        <v>N</v>
      </c>
    </row>
    <row r="139" spans="2:28" ht="33" x14ac:dyDescent="0.3">
      <c r="B139" s="24">
        <f t="shared" si="8"/>
        <v>129</v>
      </c>
      <c r="C139" s="393" t="s">
        <v>1171</v>
      </c>
      <c r="D139" s="370" t="s">
        <v>22</v>
      </c>
      <c r="E139" s="174"/>
      <c r="F139" s="205" t="str">
        <f t="shared" si="7"/>
        <v/>
      </c>
      <c r="G139" s="197"/>
      <c r="H139" s="188"/>
      <c r="AB139" t="str">
        <f>IF(LEN($E139)=0,"N",_xlfn.IFNA(INDEX('RFP Project Manager'!$D$27:$D$32,MATCH($E139,'RFP Project Manager'!$D$27:$D$32,0)),"Error -- Availability entered in an incorrect format"))</f>
        <v>N</v>
      </c>
    </row>
    <row r="140" spans="2:28" ht="33" x14ac:dyDescent="0.3">
      <c r="B140" s="24">
        <f t="shared" si="8"/>
        <v>130</v>
      </c>
      <c r="C140" s="393" t="s">
        <v>427</v>
      </c>
      <c r="D140" s="370" t="s">
        <v>21</v>
      </c>
      <c r="E140" s="174"/>
      <c r="F140" s="205" t="str">
        <f t="shared" si="7"/>
        <v/>
      </c>
      <c r="G140" s="197"/>
      <c r="H140" s="188"/>
      <c r="AB140" t="str">
        <f>IF(LEN($E140)=0,"N",_xlfn.IFNA(INDEX('RFP Project Manager'!$D$27:$D$32,MATCH($E140,'RFP Project Manager'!$D$27:$D$32,0)),"Error -- Availability entered in an incorrect format"))</f>
        <v>N</v>
      </c>
    </row>
    <row r="141" spans="2:28" ht="33" x14ac:dyDescent="0.3">
      <c r="B141" s="24">
        <f t="shared" si="8"/>
        <v>131</v>
      </c>
      <c r="C141" s="393" t="s">
        <v>428</v>
      </c>
      <c r="D141" s="370" t="s">
        <v>19</v>
      </c>
      <c r="E141" s="174"/>
      <c r="F141" s="205" t="str">
        <f t="shared" si="7"/>
        <v/>
      </c>
      <c r="G141" s="197"/>
      <c r="H141" s="188"/>
      <c r="AB141" t="str">
        <f>IF(LEN($E141)=0,"N",_xlfn.IFNA(INDEX('RFP Project Manager'!$D$27:$D$32,MATCH($E141,'RFP Project Manager'!$D$27:$D$32,0)),"Error -- Availability entered in an incorrect format"))</f>
        <v>N</v>
      </c>
    </row>
    <row r="142" spans="2:28" ht="33" x14ac:dyDescent="0.3">
      <c r="B142" s="24">
        <f t="shared" si="8"/>
        <v>132</v>
      </c>
      <c r="C142" s="393" t="s">
        <v>429</v>
      </c>
      <c r="D142" s="370" t="s">
        <v>19</v>
      </c>
      <c r="E142" s="174"/>
      <c r="F142" s="205" t="str">
        <f t="shared" si="7"/>
        <v/>
      </c>
      <c r="G142" s="197"/>
      <c r="H142" s="188"/>
      <c r="AB142" t="str">
        <f>IF(LEN($E142)=0,"N",_xlfn.IFNA(INDEX('RFP Project Manager'!$D$27:$D$32,MATCH($E142,'RFP Project Manager'!$D$27:$D$32,0)),"Error -- Availability entered in an incorrect format"))</f>
        <v>N</v>
      </c>
    </row>
    <row r="143" spans="2:28" ht="16.5" x14ac:dyDescent="0.3">
      <c r="B143" s="24">
        <f t="shared" si="8"/>
        <v>133</v>
      </c>
      <c r="C143" s="393" t="s">
        <v>430</v>
      </c>
      <c r="D143" s="370" t="s">
        <v>19</v>
      </c>
      <c r="E143" s="174"/>
      <c r="F143" s="205" t="str">
        <f t="shared" si="7"/>
        <v/>
      </c>
      <c r="G143" s="197"/>
      <c r="H143" s="188"/>
      <c r="AB143" t="str">
        <f>IF(LEN($E143)=0,"N",_xlfn.IFNA(INDEX('RFP Project Manager'!$D$27:$D$32,MATCH($E143,'RFP Project Manager'!$D$27:$D$32,0)),"Error -- Availability entered in an incorrect format"))</f>
        <v>N</v>
      </c>
    </row>
    <row r="144" spans="2:28" ht="16.5" x14ac:dyDescent="0.3">
      <c r="B144" s="24">
        <f t="shared" si="8"/>
        <v>134</v>
      </c>
      <c r="C144" s="393" t="s">
        <v>431</v>
      </c>
      <c r="D144" s="370" t="s">
        <v>22</v>
      </c>
      <c r="E144" s="174"/>
      <c r="F144" s="205" t="str">
        <f t="shared" si="7"/>
        <v/>
      </c>
      <c r="G144" s="197"/>
      <c r="H144" s="188"/>
      <c r="AB144" t="str">
        <f>IF(LEN($E144)=0,"N",_xlfn.IFNA(INDEX('RFP Project Manager'!$D$27:$D$32,MATCH($E144,'RFP Project Manager'!$D$27:$D$32,0)),"Error -- Availability entered in an incorrect format"))</f>
        <v>N</v>
      </c>
    </row>
    <row r="145" spans="2:28" ht="16.5" x14ac:dyDescent="0.3">
      <c r="B145" s="24">
        <f t="shared" si="8"/>
        <v>135</v>
      </c>
      <c r="C145" s="393" t="s">
        <v>432</v>
      </c>
      <c r="D145" s="370" t="s">
        <v>21</v>
      </c>
      <c r="E145" s="174"/>
      <c r="F145" s="205" t="str">
        <f t="shared" si="7"/>
        <v/>
      </c>
      <c r="G145" s="197"/>
      <c r="H145" s="188"/>
      <c r="AB145" t="str">
        <f>IF(LEN($E145)=0,"N",_xlfn.IFNA(INDEX('RFP Project Manager'!$D$27:$D$32,MATCH($E145,'RFP Project Manager'!$D$27:$D$32,0)),"Error -- Availability entered in an incorrect format"))</f>
        <v>N</v>
      </c>
    </row>
    <row r="146" spans="2:28" ht="50.25" thickBot="1" x14ac:dyDescent="0.35">
      <c r="B146" s="24">
        <f t="shared" si="8"/>
        <v>136</v>
      </c>
      <c r="C146" s="393" t="s">
        <v>433</v>
      </c>
      <c r="D146" s="370" t="s">
        <v>19</v>
      </c>
      <c r="E146" s="174"/>
      <c r="F146" s="205" t="str">
        <f t="shared" si="7"/>
        <v/>
      </c>
      <c r="G146" s="197"/>
      <c r="H146" s="188"/>
      <c r="AB146" t="str">
        <f>IF(LEN($E146)=0,"N",_xlfn.IFNA(INDEX('RFP Project Manager'!$D$27:$D$32,MATCH($E146,'RFP Project Manager'!$D$27:$D$32,0)),"Error -- Availability entered in an incorrect format"))</f>
        <v>N</v>
      </c>
    </row>
    <row r="147" spans="2:28" ht="19.5" thickBot="1" x14ac:dyDescent="0.3">
      <c r="B147" s="24"/>
      <c r="C147" s="28" t="s">
        <v>434</v>
      </c>
      <c r="D147" s="29"/>
      <c r="E147" s="193"/>
      <c r="F147" s="193"/>
      <c r="G147" s="193"/>
      <c r="H147" s="194"/>
      <c r="AB147" t="str">
        <f>IF(LEN($E147)=0,"N",_xlfn.IFNA(INDEX('RFP Project Manager'!$D$27:$D$32,MATCH($E147,'RFP Project Manager'!$D$27:$D$32,0)),"Error -- Availability entered in an incorrect format"))</f>
        <v>N</v>
      </c>
    </row>
    <row r="148" spans="2:28" ht="33" x14ac:dyDescent="0.3">
      <c r="B148" s="24">
        <f t="shared" si="8"/>
        <v>137</v>
      </c>
      <c r="C148" s="393" t="s">
        <v>435</v>
      </c>
      <c r="D148" s="370" t="s">
        <v>19</v>
      </c>
      <c r="E148" s="170"/>
      <c r="F148" s="205" t="str">
        <f>IF($C$4="Primary Vendor Module Name Here","",$C$4)</f>
        <v/>
      </c>
      <c r="G148" s="197"/>
      <c r="H148" s="188"/>
      <c r="AB148" t="str">
        <f>IF(LEN($E148)=0,"N",_xlfn.IFNA(INDEX('RFP Project Manager'!$D$27:$D$32,MATCH($E148,'RFP Project Manager'!$D$27:$D$32,0)),"Error -- Availability entered in an incorrect format"))</f>
        <v>N</v>
      </c>
    </row>
    <row r="149" spans="2:28" ht="33.75" thickBot="1" x14ac:dyDescent="0.35">
      <c r="B149" s="24">
        <f t="shared" si="8"/>
        <v>138</v>
      </c>
      <c r="C149" s="393" t="s">
        <v>436</v>
      </c>
      <c r="D149" s="370" t="s">
        <v>19</v>
      </c>
      <c r="E149" s="174"/>
      <c r="F149" s="205" t="str">
        <f>IF($C$4="Primary Vendor Module Name Here","",$C$4)</f>
        <v/>
      </c>
      <c r="G149" s="197"/>
      <c r="H149" s="188"/>
      <c r="AB149" t="str">
        <f>IF(LEN($E149)=0,"N",_xlfn.IFNA(INDEX('RFP Project Manager'!$D$27:$D$32,MATCH($E149,'RFP Project Manager'!$D$27:$D$32,0)),"Error -- Availability entered in an incorrect format"))</f>
        <v>N</v>
      </c>
    </row>
    <row r="150" spans="2:28" ht="19.5" thickBot="1" x14ac:dyDescent="0.3">
      <c r="B150" s="24"/>
      <c r="C150" s="28" t="s">
        <v>437</v>
      </c>
      <c r="D150" s="29"/>
      <c r="E150" s="193"/>
      <c r="F150" s="193"/>
      <c r="G150" s="193"/>
      <c r="H150" s="194"/>
      <c r="AB150" t="str">
        <f>IF(LEN($E150)=0,"N",_xlfn.IFNA(INDEX('RFP Project Manager'!$D$27:$D$32,MATCH($E150,'RFP Project Manager'!$D$27:$D$32,0)),"Error -- Availability entered in an incorrect format"))</f>
        <v>N</v>
      </c>
    </row>
    <row r="151" spans="2:28" ht="16.5" x14ac:dyDescent="0.3">
      <c r="B151" s="24">
        <f t="shared" si="8"/>
        <v>139</v>
      </c>
      <c r="C151" s="393" t="s">
        <v>438</v>
      </c>
      <c r="D151" s="370" t="s">
        <v>19</v>
      </c>
      <c r="E151" s="170"/>
      <c r="F151" s="205" t="str">
        <f t="shared" ref="F151:F162" si="9">IF($C$4="Primary Vendor Module Name Here","",$C$4)</f>
        <v/>
      </c>
      <c r="G151" s="197"/>
      <c r="H151" s="188"/>
      <c r="AB151" t="str">
        <f>IF(LEN($E151)=0,"N",_xlfn.IFNA(INDEX('RFP Project Manager'!$D$27:$D$32,MATCH($E151,'RFP Project Manager'!$D$27:$D$32,0)),"Error -- Availability entered in an incorrect format"))</f>
        <v>N</v>
      </c>
    </row>
    <row r="152" spans="2:28" ht="33" x14ac:dyDescent="0.3">
      <c r="B152" s="24">
        <f t="shared" si="8"/>
        <v>140</v>
      </c>
      <c r="C152" s="393" t="s">
        <v>439</v>
      </c>
      <c r="D152" s="370" t="s">
        <v>19</v>
      </c>
      <c r="E152" s="174"/>
      <c r="F152" s="205" t="str">
        <f t="shared" si="9"/>
        <v/>
      </c>
      <c r="G152" s="197"/>
      <c r="H152" s="188"/>
      <c r="AB152" t="str">
        <f>IF(LEN($E152)=0,"N",_xlfn.IFNA(INDEX('RFP Project Manager'!$D$27:$D$32,MATCH($E152,'RFP Project Manager'!$D$27:$D$32,0)),"Error -- Availability entered in an incorrect format"))</f>
        <v>N</v>
      </c>
    </row>
    <row r="153" spans="2:28" ht="16.5" x14ac:dyDescent="0.3">
      <c r="B153" s="24">
        <f t="shared" si="8"/>
        <v>141</v>
      </c>
      <c r="C153" s="393" t="s">
        <v>440</v>
      </c>
      <c r="D153" s="370" t="s">
        <v>19</v>
      </c>
      <c r="E153" s="174"/>
      <c r="F153" s="205" t="str">
        <f t="shared" si="9"/>
        <v/>
      </c>
      <c r="G153" s="197"/>
      <c r="H153" s="188"/>
      <c r="AB153" t="str">
        <f>IF(LEN($E153)=0,"N",_xlfn.IFNA(INDEX('RFP Project Manager'!$D$27:$D$32,MATCH($E153,'RFP Project Manager'!$D$27:$D$32,0)),"Error -- Availability entered in an incorrect format"))</f>
        <v>N</v>
      </c>
    </row>
    <row r="154" spans="2:28" ht="33" x14ac:dyDescent="0.3">
      <c r="B154" s="24">
        <f t="shared" si="8"/>
        <v>142</v>
      </c>
      <c r="C154" s="393" t="s">
        <v>441</v>
      </c>
      <c r="D154" s="370" t="s">
        <v>19</v>
      </c>
      <c r="E154" s="174"/>
      <c r="F154" s="205" t="str">
        <f t="shared" si="9"/>
        <v/>
      </c>
      <c r="G154" s="197"/>
      <c r="H154" s="188"/>
      <c r="AB154" t="str">
        <f>IF(LEN($E154)=0,"N",_xlfn.IFNA(INDEX('RFP Project Manager'!$D$27:$D$32,MATCH($E154,'RFP Project Manager'!$D$27:$D$32,0)),"Error -- Availability entered in an incorrect format"))</f>
        <v>N</v>
      </c>
    </row>
    <row r="155" spans="2:28" ht="33" x14ac:dyDescent="0.3">
      <c r="B155" s="24">
        <f t="shared" si="8"/>
        <v>143</v>
      </c>
      <c r="C155" s="393" t="s">
        <v>442</v>
      </c>
      <c r="D155" s="370" t="s">
        <v>19</v>
      </c>
      <c r="E155" s="174"/>
      <c r="F155" s="205" t="str">
        <f t="shared" si="9"/>
        <v/>
      </c>
      <c r="G155" s="197"/>
      <c r="H155" s="188"/>
      <c r="AB155" t="str">
        <f>IF(LEN($E155)=0,"N",_xlfn.IFNA(INDEX('RFP Project Manager'!$D$27:$D$32,MATCH($E155,'RFP Project Manager'!$D$27:$D$32,0)),"Error -- Availability entered in an incorrect format"))</f>
        <v>N</v>
      </c>
    </row>
    <row r="156" spans="2:28" ht="49.5" x14ac:dyDescent="0.3">
      <c r="B156" s="24">
        <f t="shared" si="8"/>
        <v>144</v>
      </c>
      <c r="C156" s="393" t="s">
        <v>443</v>
      </c>
      <c r="D156" s="370" t="s">
        <v>19</v>
      </c>
      <c r="E156" s="174"/>
      <c r="F156" s="205" t="str">
        <f t="shared" si="9"/>
        <v/>
      </c>
      <c r="G156" s="197"/>
      <c r="H156" s="188"/>
      <c r="AB156" t="str">
        <f>IF(LEN($E156)=0,"N",_xlfn.IFNA(INDEX('RFP Project Manager'!$D$27:$D$32,MATCH($E156,'RFP Project Manager'!$D$27:$D$32,0)),"Error -- Availability entered in an incorrect format"))</f>
        <v>N</v>
      </c>
    </row>
    <row r="157" spans="2:28" ht="66" x14ac:dyDescent="0.3">
      <c r="B157" s="24">
        <f t="shared" si="8"/>
        <v>145</v>
      </c>
      <c r="C157" s="393" t="s">
        <v>444</v>
      </c>
      <c r="D157" s="370" t="s">
        <v>19</v>
      </c>
      <c r="E157" s="174"/>
      <c r="F157" s="205" t="str">
        <f t="shared" si="9"/>
        <v/>
      </c>
      <c r="G157" s="197"/>
      <c r="H157" s="188"/>
      <c r="AB157" t="str">
        <f>IF(LEN($E157)=0,"N",_xlfn.IFNA(INDEX('RFP Project Manager'!$D$27:$D$32,MATCH($E157,'RFP Project Manager'!$D$27:$D$32,0)),"Error -- Availability entered in an incorrect format"))</f>
        <v>N</v>
      </c>
    </row>
    <row r="158" spans="2:28" ht="49.5" x14ac:dyDescent="0.3">
      <c r="B158" s="24">
        <f t="shared" si="8"/>
        <v>146</v>
      </c>
      <c r="C158" s="393" t="s">
        <v>445</v>
      </c>
      <c r="D158" s="370" t="s">
        <v>19</v>
      </c>
      <c r="E158" s="174"/>
      <c r="F158" s="205" t="str">
        <f t="shared" si="9"/>
        <v/>
      </c>
      <c r="G158" s="197"/>
      <c r="H158" s="188"/>
      <c r="AB158" t="str">
        <f>IF(LEN($E158)=0,"N",_xlfn.IFNA(INDEX('RFP Project Manager'!$D$27:$D$32,MATCH($E158,'RFP Project Manager'!$D$27:$D$32,0)),"Error -- Availability entered in an incorrect format"))</f>
        <v>N</v>
      </c>
    </row>
    <row r="159" spans="2:28" ht="49.5" x14ac:dyDescent="0.3">
      <c r="B159" s="24">
        <f t="shared" si="8"/>
        <v>147</v>
      </c>
      <c r="C159" s="393" t="s">
        <v>446</v>
      </c>
      <c r="D159" s="370" t="s">
        <v>19</v>
      </c>
      <c r="E159" s="174"/>
      <c r="F159" s="205" t="str">
        <f t="shared" si="9"/>
        <v/>
      </c>
      <c r="G159" s="197"/>
      <c r="H159" s="188"/>
      <c r="AB159" t="str">
        <f>IF(LEN($E159)=0,"N",_xlfn.IFNA(INDEX('RFP Project Manager'!$D$27:$D$32,MATCH($E159,'RFP Project Manager'!$D$27:$D$32,0)),"Error -- Availability entered in an incorrect format"))</f>
        <v>N</v>
      </c>
    </row>
    <row r="160" spans="2:28" ht="33" x14ac:dyDescent="0.3">
      <c r="B160" s="24">
        <f t="shared" si="8"/>
        <v>148</v>
      </c>
      <c r="C160" s="393" t="s">
        <v>447</v>
      </c>
      <c r="D160" s="370" t="s">
        <v>19</v>
      </c>
      <c r="E160" s="174"/>
      <c r="F160" s="205" t="str">
        <f t="shared" si="9"/>
        <v/>
      </c>
      <c r="G160" s="197"/>
      <c r="H160" s="188"/>
      <c r="AB160" t="str">
        <f>IF(LEN($E160)=0,"N",_xlfn.IFNA(INDEX('RFP Project Manager'!$D$27:$D$32,MATCH($E160,'RFP Project Manager'!$D$27:$D$32,0)),"Error -- Availability entered in an incorrect format"))</f>
        <v>N</v>
      </c>
    </row>
    <row r="161" spans="2:28" ht="16.5" x14ac:dyDescent="0.3">
      <c r="B161" s="24">
        <f t="shared" si="8"/>
        <v>149</v>
      </c>
      <c r="C161" s="393" t="s">
        <v>448</v>
      </c>
      <c r="D161" s="370" t="s">
        <v>19</v>
      </c>
      <c r="E161" s="174"/>
      <c r="F161" s="205" t="str">
        <f t="shared" si="9"/>
        <v/>
      </c>
      <c r="G161" s="197"/>
      <c r="H161" s="188"/>
      <c r="AB161" t="str">
        <f>IF(LEN($E161)=0,"N",_xlfn.IFNA(INDEX('RFP Project Manager'!$D$27:$D$32,MATCH($E161,'RFP Project Manager'!$D$27:$D$32,0)),"Error -- Availability entered in an incorrect format"))</f>
        <v>N</v>
      </c>
    </row>
    <row r="162" spans="2:28" ht="33.75" thickBot="1" x14ac:dyDescent="0.35">
      <c r="B162" s="24">
        <f t="shared" si="8"/>
        <v>150</v>
      </c>
      <c r="C162" s="393" t="s">
        <v>449</v>
      </c>
      <c r="D162" s="370" t="s">
        <v>19</v>
      </c>
      <c r="E162" s="174"/>
      <c r="F162" s="205" t="str">
        <f t="shared" si="9"/>
        <v/>
      </c>
      <c r="G162" s="197"/>
      <c r="H162" s="188"/>
      <c r="AB162" t="str">
        <f>IF(LEN($E162)=0,"N",_xlfn.IFNA(INDEX('RFP Project Manager'!$D$27:$D$32,MATCH($E162,'RFP Project Manager'!$D$27:$D$32,0)),"Error -- Availability entered in an incorrect format"))</f>
        <v>N</v>
      </c>
    </row>
    <row r="163" spans="2:28" ht="19.5" thickBot="1" x14ac:dyDescent="0.3">
      <c r="B163" s="24"/>
      <c r="C163" s="28" t="s">
        <v>437</v>
      </c>
      <c r="D163" s="29"/>
      <c r="E163" s="193"/>
      <c r="F163" s="193"/>
      <c r="G163" s="193"/>
      <c r="H163" s="194"/>
      <c r="AB163" t="str">
        <f>IF(LEN($E163)=0,"N",_xlfn.IFNA(INDEX('RFP Project Manager'!$D$27:$D$32,MATCH($E163,'RFP Project Manager'!$D$27:$D$32,0)),"Error -- Availability entered in an incorrect format"))</f>
        <v>N</v>
      </c>
    </row>
    <row r="164" spans="2:28" ht="49.5" x14ac:dyDescent="0.3">
      <c r="B164" s="24">
        <f t="shared" si="8"/>
        <v>151</v>
      </c>
      <c r="C164" s="393" t="s">
        <v>450</v>
      </c>
      <c r="D164" s="370" t="s">
        <v>19</v>
      </c>
      <c r="E164" s="170"/>
      <c r="F164" s="205" t="str">
        <f>IF($C$4="Primary Vendor Module Name Here","",$C$4)</f>
        <v/>
      </c>
      <c r="G164" s="197"/>
      <c r="H164" s="188"/>
      <c r="AB164" t="str">
        <f>IF(LEN($E164)=0,"N",_xlfn.IFNA(INDEX('RFP Project Manager'!$D$27:$D$32,MATCH($E164,'RFP Project Manager'!$D$27:$D$32,0)),"Error -- Availability entered in an incorrect format"))</f>
        <v>N</v>
      </c>
    </row>
    <row r="165" spans="2:28" ht="33" x14ac:dyDescent="0.3">
      <c r="B165" s="24">
        <f t="shared" si="8"/>
        <v>152</v>
      </c>
      <c r="C165" s="393" t="s">
        <v>451</v>
      </c>
      <c r="D165" s="370" t="s">
        <v>21</v>
      </c>
      <c r="E165" s="174"/>
      <c r="F165" s="205" t="str">
        <f>IF($C$4="Primary Vendor Module Name Here","",$C$4)</f>
        <v/>
      </c>
      <c r="G165" s="197"/>
      <c r="H165" s="188"/>
      <c r="AB165" t="str">
        <f>IF(LEN($E165)=0,"N",_xlfn.IFNA(INDEX('RFP Project Manager'!$D$27:$D$32,MATCH($E165,'RFP Project Manager'!$D$27:$D$32,0)),"Error -- Availability entered in an incorrect format"))</f>
        <v>N</v>
      </c>
    </row>
    <row r="166" spans="2:28" ht="17.25" thickBot="1" x14ac:dyDescent="0.35">
      <c r="B166" s="24">
        <f t="shared" si="8"/>
        <v>153</v>
      </c>
      <c r="C166" s="393" t="s">
        <v>452</v>
      </c>
      <c r="D166" s="370" t="s">
        <v>19</v>
      </c>
      <c r="E166" s="174"/>
      <c r="F166" s="205" t="str">
        <f>IF($C$4="Primary Vendor Module Name Here","",$C$4)</f>
        <v/>
      </c>
      <c r="G166" s="197"/>
      <c r="H166" s="188"/>
      <c r="AB166" t="str">
        <f>IF(LEN($E166)=0,"N",_xlfn.IFNA(INDEX('RFP Project Manager'!$D$27:$D$32,MATCH($E166,'RFP Project Manager'!$D$27:$D$32,0)),"Error -- Availability entered in an incorrect format"))</f>
        <v>N</v>
      </c>
    </row>
    <row r="167" spans="2:28" ht="19.5" thickBot="1" x14ac:dyDescent="0.3">
      <c r="B167" s="24"/>
      <c r="C167" s="28" t="s">
        <v>453</v>
      </c>
      <c r="D167" s="29"/>
      <c r="E167" s="193"/>
      <c r="F167" s="193"/>
      <c r="G167" s="193"/>
      <c r="H167" s="194"/>
      <c r="AB167" t="str">
        <f>IF(LEN($E167)=0,"N",_xlfn.IFNA(INDEX('RFP Project Manager'!$D$27:$D$32,MATCH($E167,'RFP Project Manager'!$D$27:$D$32,0)),"Error -- Availability entered in an incorrect format"))</f>
        <v>N</v>
      </c>
    </row>
    <row r="168" spans="2:28" ht="33" x14ac:dyDescent="0.3">
      <c r="B168" s="24">
        <f t="shared" si="8"/>
        <v>154</v>
      </c>
      <c r="C168" s="393" t="s">
        <v>454</v>
      </c>
      <c r="D168" s="370" t="s">
        <v>19</v>
      </c>
      <c r="E168" s="170"/>
      <c r="F168" s="205" t="str">
        <f t="shared" ref="F168:F173" si="10">IF($C$4="Primary Vendor Module Name Here","",$C$4)</f>
        <v/>
      </c>
      <c r="G168" s="197"/>
      <c r="H168" s="188"/>
      <c r="AB168" t="str">
        <f>IF(LEN($E168)=0,"N",_xlfn.IFNA(INDEX('RFP Project Manager'!$D$27:$D$32,MATCH($E168,'RFP Project Manager'!$D$27:$D$32,0)),"Error -- Availability entered in an incorrect format"))</f>
        <v>N</v>
      </c>
    </row>
    <row r="169" spans="2:28" ht="33" x14ac:dyDescent="0.3">
      <c r="B169" s="24">
        <f t="shared" si="8"/>
        <v>155</v>
      </c>
      <c r="C169" s="393" t="s">
        <v>455</v>
      </c>
      <c r="D169" s="370" t="s">
        <v>19</v>
      </c>
      <c r="E169" s="174"/>
      <c r="F169" s="205" t="str">
        <f t="shared" si="10"/>
        <v/>
      </c>
      <c r="G169" s="197"/>
      <c r="H169" s="188"/>
      <c r="AB169" t="str">
        <f>IF(LEN($E169)=0,"N",_xlfn.IFNA(INDEX('RFP Project Manager'!$D$27:$D$32,MATCH($E169,'RFP Project Manager'!$D$27:$D$32,0)),"Error -- Availability entered in an incorrect format"))</f>
        <v>N</v>
      </c>
    </row>
    <row r="170" spans="2:28" ht="16.5" x14ac:dyDescent="0.3">
      <c r="B170" s="24">
        <f t="shared" si="8"/>
        <v>156</v>
      </c>
      <c r="C170" s="393" t="s">
        <v>456</v>
      </c>
      <c r="D170" s="370" t="s">
        <v>19</v>
      </c>
      <c r="E170" s="174"/>
      <c r="F170" s="205" t="str">
        <f t="shared" si="10"/>
        <v/>
      </c>
      <c r="G170" s="197"/>
      <c r="H170" s="188"/>
      <c r="AB170" t="str">
        <f>IF(LEN($E170)=0,"N",_xlfn.IFNA(INDEX('RFP Project Manager'!$D$27:$D$32,MATCH($E170,'RFP Project Manager'!$D$27:$D$32,0)),"Error -- Availability entered in an incorrect format"))</f>
        <v>N</v>
      </c>
    </row>
    <row r="171" spans="2:28" ht="16.5" x14ac:dyDescent="0.3">
      <c r="B171" s="24">
        <f t="shared" si="8"/>
        <v>157</v>
      </c>
      <c r="C171" s="393" t="s">
        <v>457</v>
      </c>
      <c r="D171" s="370" t="s">
        <v>19</v>
      </c>
      <c r="E171" s="174"/>
      <c r="F171" s="205" t="str">
        <f t="shared" si="10"/>
        <v/>
      </c>
      <c r="G171" s="197"/>
      <c r="H171" s="188"/>
      <c r="AB171" t="str">
        <f>IF(LEN($E171)=0,"N",_xlfn.IFNA(INDEX('RFP Project Manager'!$D$27:$D$32,MATCH($E171,'RFP Project Manager'!$D$27:$D$32,0)),"Error -- Availability entered in an incorrect format"))</f>
        <v>N</v>
      </c>
    </row>
    <row r="172" spans="2:28" ht="33" x14ac:dyDescent="0.3">
      <c r="B172" s="24">
        <f t="shared" si="8"/>
        <v>158</v>
      </c>
      <c r="C172" s="393" t="s">
        <v>458</v>
      </c>
      <c r="D172" s="370" t="s">
        <v>19</v>
      </c>
      <c r="E172" s="174"/>
      <c r="F172" s="205" t="str">
        <f t="shared" si="10"/>
        <v/>
      </c>
      <c r="G172" s="197"/>
      <c r="H172" s="188"/>
      <c r="AB172" t="str">
        <f>IF(LEN($E172)=0,"N",_xlfn.IFNA(INDEX('RFP Project Manager'!$D$27:$D$32,MATCH($E172,'RFP Project Manager'!$D$27:$D$32,0)),"Error -- Availability entered in an incorrect format"))</f>
        <v>N</v>
      </c>
    </row>
    <row r="173" spans="2:28" ht="33.75" thickBot="1" x14ac:dyDescent="0.35">
      <c r="B173" s="24">
        <f t="shared" si="8"/>
        <v>159</v>
      </c>
      <c r="C173" s="393" t="s">
        <v>459</v>
      </c>
      <c r="D173" s="370" t="s">
        <v>19</v>
      </c>
      <c r="E173" s="174"/>
      <c r="F173" s="205" t="str">
        <f t="shared" si="10"/>
        <v/>
      </c>
      <c r="G173" s="197"/>
      <c r="H173" s="188"/>
      <c r="AB173" t="str">
        <f>IF(LEN($E173)=0,"N",_xlfn.IFNA(INDEX('RFP Project Manager'!$D$27:$D$32,MATCH($E173,'RFP Project Manager'!$D$27:$D$32,0)),"Error -- Availability entered in an incorrect format"))</f>
        <v>N</v>
      </c>
    </row>
    <row r="174" spans="2:28" ht="19.5" thickBot="1" x14ac:dyDescent="0.3">
      <c r="B174" s="24"/>
      <c r="C174" s="28" t="s">
        <v>1093</v>
      </c>
      <c r="D174" s="29"/>
      <c r="E174" s="193"/>
      <c r="F174" s="193"/>
      <c r="G174" s="193"/>
      <c r="H174" s="194"/>
      <c r="AB174" t="str">
        <f>IF(LEN($E174)=0,"N",_xlfn.IFNA(INDEX('RFP Project Manager'!$D$27:$D$32,MATCH($E174,'RFP Project Manager'!$D$27:$D$32,0)),"Error -- Availability entered in an incorrect format"))</f>
        <v>N</v>
      </c>
    </row>
    <row r="175" spans="2:28" ht="16.5" x14ac:dyDescent="0.3">
      <c r="B175" s="24">
        <f t="shared" si="8"/>
        <v>160</v>
      </c>
      <c r="C175" s="393" t="s">
        <v>460</v>
      </c>
      <c r="D175" s="370" t="s">
        <v>19</v>
      </c>
      <c r="E175" s="170"/>
      <c r="F175" s="205" t="str">
        <f>IF($C$4="Primary Vendor Module Name Here","",$C$4)</f>
        <v/>
      </c>
      <c r="G175" s="197"/>
      <c r="H175" s="188"/>
      <c r="AB175" t="str">
        <f>IF(LEN($E175)=0,"N",_xlfn.IFNA(INDEX('RFP Project Manager'!$D$27:$D$32,MATCH($E175,'RFP Project Manager'!$D$27:$D$32,0)),"Error -- Availability entered in an incorrect format"))</f>
        <v>N</v>
      </c>
    </row>
    <row r="176" spans="2:28" ht="82.5" x14ac:dyDescent="0.3">
      <c r="B176" s="24">
        <f t="shared" si="8"/>
        <v>161</v>
      </c>
      <c r="C176" s="393" t="s">
        <v>461</v>
      </c>
      <c r="D176" s="370" t="s">
        <v>19</v>
      </c>
      <c r="E176" s="174"/>
      <c r="F176" s="205" t="str">
        <f>IF($C$4="Primary Vendor Module Name Here","",$C$4)</f>
        <v/>
      </c>
      <c r="G176" s="197"/>
      <c r="H176" s="188"/>
      <c r="AB176" t="str">
        <f>IF(LEN($E176)=0,"N",_xlfn.IFNA(INDEX('RFP Project Manager'!$D$27:$D$32,MATCH($E176,'RFP Project Manager'!$D$27:$D$32,0)),"Error -- Availability entered in an incorrect format"))</f>
        <v>N</v>
      </c>
    </row>
    <row r="177" spans="2:28" ht="50.25" thickBot="1" x14ac:dyDescent="0.35">
      <c r="B177" s="24">
        <f t="shared" si="8"/>
        <v>162</v>
      </c>
      <c r="C177" s="393" t="s">
        <v>462</v>
      </c>
      <c r="D177" s="370" t="s">
        <v>19</v>
      </c>
      <c r="E177" s="174"/>
      <c r="F177" s="205" t="str">
        <f>IF($C$4="Primary Vendor Module Name Here","",$C$4)</f>
        <v/>
      </c>
      <c r="G177" s="197"/>
      <c r="H177" s="188"/>
      <c r="AB177" t="str">
        <f>IF(LEN($E177)=0,"N",_xlfn.IFNA(INDEX('RFP Project Manager'!$D$27:$D$32,MATCH($E177,'RFP Project Manager'!$D$27:$D$32,0)),"Error -- Availability entered in an incorrect format"))</f>
        <v>N</v>
      </c>
    </row>
    <row r="178" spans="2:28" ht="19.5" thickBot="1" x14ac:dyDescent="0.3">
      <c r="B178" s="24"/>
      <c r="C178" s="28" t="s">
        <v>463</v>
      </c>
      <c r="D178" s="29"/>
      <c r="E178" s="193"/>
      <c r="F178" s="193"/>
      <c r="G178" s="193"/>
      <c r="H178" s="194"/>
      <c r="AB178" t="str">
        <f>IF(LEN($E178)=0,"N",_xlfn.IFNA(INDEX('RFP Project Manager'!$D$27:$D$32,MATCH($E178,'RFP Project Manager'!$D$27:$D$32,0)),"Error -- Availability entered in an incorrect format"))</f>
        <v>N</v>
      </c>
    </row>
    <row r="179" spans="2:28" ht="82.5" x14ac:dyDescent="0.3">
      <c r="B179" s="24">
        <f t="shared" si="8"/>
        <v>163</v>
      </c>
      <c r="C179" s="393" t="s">
        <v>1094</v>
      </c>
      <c r="D179" s="370" t="s">
        <v>19</v>
      </c>
      <c r="E179" s="170"/>
      <c r="F179" s="205" t="str">
        <f>IF($C$4="Primary Vendor Module Name Here","",$C$4)</f>
        <v/>
      </c>
      <c r="G179" s="197"/>
      <c r="H179" s="188"/>
      <c r="AB179" t="str">
        <f>IF(LEN($E179)=0,"N",_xlfn.IFNA(INDEX('RFP Project Manager'!$D$27:$D$32,MATCH($E179,'RFP Project Manager'!$D$27:$D$32,0)),"Error -- Availability entered in an incorrect format"))</f>
        <v>N</v>
      </c>
    </row>
    <row r="180" spans="2:28" ht="16.5" x14ac:dyDescent="0.3">
      <c r="B180" s="24">
        <f t="shared" si="8"/>
        <v>164</v>
      </c>
      <c r="C180" s="393" t="s">
        <v>464</v>
      </c>
      <c r="D180" s="370" t="s">
        <v>19</v>
      </c>
      <c r="E180" s="174"/>
      <c r="F180" s="205" t="str">
        <f>IF($C$4="Primary Vendor Module Name Here","",$C$4)</f>
        <v/>
      </c>
      <c r="G180" s="197"/>
      <c r="H180" s="188"/>
      <c r="AB180" t="str">
        <f>IF(LEN($E180)=0,"N",_xlfn.IFNA(INDEX('RFP Project Manager'!$D$27:$D$32,MATCH($E180,'RFP Project Manager'!$D$27:$D$32,0)),"Error -- Availability entered in an incorrect format"))</f>
        <v>N</v>
      </c>
    </row>
    <row r="181" spans="2:28" ht="33" x14ac:dyDescent="0.3">
      <c r="B181" s="24">
        <f t="shared" si="8"/>
        <v>165</v>
      </c>
      <c r="C181" s="393" t="s">
        <v>465</v>
      </c>
      <c r="D181" s="370" t="s">
        <v>19</v>
      </c>
      <c r="E181" s="174"/>
      <c r="F181" s="205" t="str">
        <f>IF($C$4="Primary Vendor Module Name Here","",$C$4)</f>
        <v/>
      </c>
      <c r="G181" s="197"/>
      <c r="H181" s="188"/>
      <c r="AB181" t="str">
        <f>IF(LEN($E181)=0,"N",_xlfn.IFNA(INDEX('RFP Project Manager'!$D$27:$D$32,MATCH($E181,'RFP Project Manager'!$D$27:$D$32,0)),"Error -- Availability entered in an incorrect format"))</f>
        <v>N</v>
      </c>
    </row>
    <row r="182" spans="2:28" ht="33" x14ac:dyDescent="0.3">
      <c r="B182" s="24">
        <f t="shared" si="8"/>
        <v>166</v>
      </c>
      <c r="C182" s="393" t="s">
        <v>466</v>
      </c>
      <c r="D182" s="370" t="s">
        <v>19</v>
      </c>
      <c r="E182" s="174"/>
      <c r="F182" s="205" t="str">
        <f>IF($C$4="Primary Vendor Module Name Here","",$C$4)</f>
        <v/>
      </c>
      <c r="G182" s="197"/>
      <c r="H182" s="188"/>
      <c r="AB182" t="str">
        <f>IF(LEN($E182)=0,"N",_xlfn.IFNA(INDEX('RFP Project Manager'!$D$27:$D$32,MATCH($E182,'RFP Project Manager'!$D$27:$D$32,0)),"Error -- Availability entered in an incorrect format"))</f>
        <v>N</v>
      </c>
    </row>
    <row r="183" spans="2:28" ht="33.75" thickBot="1" x14ac:dyDescent="0.35">
      <c r="B183" s="24">
        <f t="shared" si="8"/>
        <v>167</v>
      </c>
      <c r="C183" s="394" t="s">
        <v>467</v>
      </c>
      <c r="D183" s="371" t="s">
        <v>19</v>
      </c>
      <c r="E183" s="178"/>
      <c r="F183" s="206" t="str">
        <f>IF($C$4="Primary Vendor Module Name Here","",$C$4)</f>
        <v/>
      </c>
      <c r="G183" s="198"/>
      <c r="H183" s="190"/>
      <c r="AB183" t="str">
        <f>IF(LEN($E183)=0,"N",_xlfn.IFNA(INDEX('RFP Project Manager'!$D$27:$D$32,MATCH($E183,'RFP Project Manager'!$D$27:$D$32,0)),"Error -- Availability entered in an incorrect format"))</f>
        <v>N</v>
      </c>
    </row>
    <row r="184" spans="2:28" x14ac:dyDescent="0.25">
      <c r="AB184" t="str">
        <f>IF(LEN($E184)=0,"N",_xlfn.IFNA(INDEX('RFP Project Manager'!$D$27:$D$32,MATCH($E184,'RFP Project Manager'!$D$27:$D$32,0)),"Error -- Availability entered in an incorrect format"))</f>
        <v>N</v>
      </c>
    </row>
    <row r="185" spans="2:28" x14ac:dyDescent="0.25">
      <c r="AB185" t="str">
        <f>IF(LEN($E185)=0,"N",_xlfn.IFNA(INDEX('RFP Project Manager'!$D$27:$D$32,MATCH($E185,'RFP Project Manager'!$D$27:$D$32,0)),"Error -- Availability entered in an incorrect format"))</f>
        <v>N</v>
      </c>
    </row>
    <row r="186" spans="2:28" x14ac:dyDescent="0.25">
      <c r="AB186" t="str">
        <f>IF(LEN($E186)=0,"N",_xlfn.IFNA(INDEX('RFP Project Manager'!$D$27:$D$32,MATCH($E186,'RFP Project Manager'!$D$27:$D$32,0)),"Error -- Availability entered in an incorrect format"))</f>
        <v>N</v>
      </c>
    </row>
    <row r="187" spans="2:28" x14ac:dyDescent="0.25">
      <c r="AB187" t="str">
        <f>IF(LEN($E187)=0,"N",_xlfn.IFNA(INDEX('RFP Project Manager'!$D$27:$D$32,MATCH($E187,'RFP Project Manager'!$D$27:$D$32,0)),"Error -- Availability entered in an incorrect format"))</f>
        <v>N</v>
      </c>
    </row>
    <row r="188" spans="2:28" x14ac:dyDescent="0.25">
      <c r="AB188" t="str">
        <f>IF(LEN($E188)=0,"N",_xlfn.IFNA(INDEX('RFP Project Manager'!$D$27:$D$32,MATCH($E188,'RFP Project Manager'!$D$27:$D$32,0)),"Error -- Availability entered in an incorrect format"))</f>
        <v>N</v>
      </c>
    </row>
    <row r="189" spans="2:28" x14ac:dyDescent="0.25">
      <c r="AB189" t="str">
        <f>IF(LEN($E189)=0,"N",_xlfn.IFNA(INDEX('RFP Project Manager'!$D$27:$D$32,MATCH($E189,'RFP Project Manager'!$D$27:$D$32,0)),"Error -- Availability entered in an incorrect format"))</f>
        <v>N</v>
      </c>
    </row>
    <row r="190" spans="2:28" x14ac:dyDescent="0.25">
      <c r="AB190" t="str">
        <f>IF(LEN($E190)=0,"N",_xlfn.IFNA(INDEX('RFP Project Manager'!$D$27:$D$32,MATCH($E190,'RFP Project Manager'!$D$27:$D$32,0)),"Error -- Availability entered in an incorrect format"))</f>
        <v>N</v>
      </c>
    </row>
    <row r="191" spans="2:28" x14ac:dyDescent="0.25">
      <c r="AB191" t="str">
        <f>IF(LEN($E191)=0,"N",_xlfn.IFNA(INDEX('RFP Project Manager'!$D$27:$D$32,MATCH($E191,'RFP Project Manager'!$D$27:$D$32,0)),"Error -- Availability entered in an incorrect format"))</f>
        <v>N</v>
      </c>
    </row>
    <row r="192" spans="2: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gPE+WREpsfwSvQcHjaRCXyoWnjoJcF+KOey/3n7Fj6ZF38nvRTATAZ+PsLn4sjUWV8AGNVj9hcnQMNTgg5IUPw==" saltValue="/GSsh/OowiSSLyymYzgTyA==" spinCount="100000" sheet="1" objects="1" scenarios="1" selectLockedCells="1"/>
  <mergeCells count="2">
    <mergeCell ref="C1:H1"/>
    <mergeCell ref="C2:H2"/>
  </mergeCells>
  <dataValidations xWindow="1365" yWindow="406" count="12">
    <dataValidation allowBlank="1" showInputMessage="1" showErrorMessage="1" promptTitle="Additional Product Requirement" prompt="Specify product or module required if the functionality is available outside of the base product offering" sqref="F6:F183"/>
    <dataValidation type="list" allowBlank="1" showInputMessage="1" showErrorMessage="1" errorTitle="Entry Error" error="Availability entered in incorrect format_x000a_" prompt="Y - Yes_x000a_R - Reporting_x000a_T - Third Party_x000a_F - Future_x000a_N - No" sqref="E76:E85">
      <formula1>$D$44:$D$49</formula1>
    </dataValidation>
    <dataValidation type="list" allowBlank="1" showInputMessage="1" showErrorMessage="1" errorTitle="Entry Error" error="Availability entered in incorrect format_x000a_" prompt="Y - Yes_x000a_R - Reporting_x000a_T - Third Party_x000a_F - Future_x000a_N - No" sqref="E87:E104">
      <formula1>$D$44:$D$49</formula1>
    </dataValidation>
    <dataValidation type="list" allowBlank="1" showInputMessage="1" showErrorMessage="1" errorTitle="Entry Error" error="Availability entered in incorrect format_x000a_" prompt="Y - Yes_x000a_R - Reporting_x000a_T - Third Party_x000a_F - Future_x000a_N - No" sqref="E106:E108">
      <formula1>$D$44:$D$49</formula1>
    </dataValidation>
    <dataValidation type="list" allowBlank="1" showInputMessage="1" showErrorMessage="1" errorTitle="Entry Error" error="Availability entered in incorrect format_x000a_" prompt="Y - Yes_x000a_R - Reporting_x000a_T - Third Party_x000a_F - Future_x000a_N - No" sqref="E110:E123">
      <formula1>$D$44:$D$49</formula1>
    </dataValidation>
    <dataValidation type="list" allowBlank="1" showInputMessage="1" showErrorMessage="1" errorTitle="Entry Error" error="Availability entered in incorrect format_x000a_" prompt="Y - Yes_x000a_R - Reporting_x000a_T - Third Party_x000a_F - Future_x000a_N - No" sqref="E125:E146">
      <formula1>$D$44:$D$49</formula1>
    </dataValidation>
    <dataValidation type="list" allowBlank="1" showInputMessage="1" showErrorMessage="1" errorTitle="Entry Error" error="Availability entered in incorrect format_x000a_" prompt="Y - Yes_x000a_R - Reporting_x000a_T - Third Party_x000a_F - Future_x000a_N - No" sqref="E148:E149">
      <formula1>$D$44:$D$49</formula1>
    </dataValidation>
    <dataValidation type="list" allowBlank="1" showInputMessage="1" showErrorMessage="1" errorTitle="Entry Error" error="Availability entered in incorrect format_x000a_" prompt="Y - Yes_x000a_R - Reporting_x000a_T - Third Party_x000a_F - Future_x000a_N - No" sqref="E151:E162">
      <formula1>$D$44:$D$49</formula1>
    </dataValidation>
    <dataValidation type="list" allowBlank="1" showInputMessage="1" showErrorMessage="1" errorTitle="Entry Error" error="Availability entered in incorrect format_x000a_" prompt="Y - Yes_x000a_R - Reporting_x000a_T - Third Party_x000a_F - Future_x000a_N - No" sqref="E164:E166">
      <formula1>$D$44:$D$49</formula1>
    </dataValidation>
    <dataValidation type="list" allowBlank="1" showInputMessage="1" showErrorMessage="1" errorTitle="Entry Error" error="Availability entered in incorrect format_x000a_" prompt="Y - Yes_x000a_R - Reporting_x000a_T - Third Party_x000a_F - Future_x000a_N - No" sqref="E168:E173">
      <formula1>$D$44:$D$49</formula1>
    </dataValidation>
    <dataValidation type="list" allowBlank="1" showInputMessage="1" showErrorMessage="1" errorTitle="Entry Error" error="Availability entered in incorrect format_x000a_" prompt="Y - Yes_x000a_R - Reporting_x000a_T - Third Party_x000a_F - Future_x000a_N - No" sqref="E175:E177">
      <formula1>$D$44:$D$49</formula1>
    </dataValidation>
    <dataValidation type="list" allowBlank="1" showInputMessage="1" showErrorMessage="1" errorTitle="Entry Error" error="Availability entered in incorrect format_x000a_" prompt="Y - Yes_x000a_R - Reporting_x000a_T - Third Party_x000a_F - Future_x000a_N - No" sqref="E179:E183">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65" yWindow="406"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E6:E74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AC193"/>
  <sheetViews>
    <sheetView showGridLines="0" workbookViewId="0">
      <pane xSplit="2" ySplit="4" topLeftCell="C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Purchasing</v>
      </c>
      <c r="D2" s="541"/>
      <c r="E2" s="541"/>
      <c r="F2" s="541"/>
      <c r="G2" s="541"/>
      <c r="H2" s="541"/>
      <c r="AA2" s="109" t="s">
        <v>1263</v>
      </c>
      <c r="AB2" s="118" t="s">
        <v>1223</v>
      </c>
      <c r="AC2" s="112">
        <f>SUBTOTAL(3,B6:B180)</f>
        <v>106</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24"/>
      <c r="C5" s="28" t="s">
        <v>468</v>
      </c>
      <c r="D5" s="29"/>
      <c r="E5" s="29"/>
      <c r="F5" s="29"/>
      <c r="G5" s="29"/>
      <c r="H5" s="30"/>
      <c r="AA5" s="1"/>
      <c r="AB5" s="118"/>
      <c r="AC5" s="34" t="s">
        <v>1225</v>
      </c>
    </row>
    <row r="6" spans="2:29" ht="33" x14ac:dyDescent="0.3">
      <c r="B6" s="24">
        <v>1</v>
      </c>
      <c r="C6" s="362" t="s">
        <v>469</v>
      </c>
      <c r="D6" s="370" t="s">
        <v>21</v>
      </c>
      <c r="E6" s="170"/>
      <c r="F6" s="175" t="str">
        <f>IF($C$4="Primary Vendor Module Name Here","",$C$4)</f>
        <v/>
      </c>
      <c r="G6" s="197"/>
      <c r="H6" s="188"/>
      <c r="AB6" t="str">
        <f>IF(LEN($E6)=0,"N",_xlfn.IFNA(INDEX('RFP Project Manager'!$D$27:$D$32,MATCH($E6,'RFP Project Manager'!$D$27:$D$32,0)),"Error -- Availability entered in an incorrect format"))</f>
        <v>N</v>
      </c>
      <c r="AC6">
        <f>COUNTIF(AB:AB,"Error -- Availability entered in an incorrect format")</f>
        <v>0</v>
      </c>
    </row>
    <row r="7" spans="2:29" ht="33" x14ac:dyDescent="0.3">
      <c r="B7" s="24">
        <f t="shared" ref="B7:B70" si="0">IF(B6&lt;&gt;0,B6+1,B5+1)</f>
        <v>2</v>
      </c>
      <c r="C7" s="362" t="s">
        <v>1172</v>
      </c>
      <c r="D7" s="370" t="s">
        <v>19</v>
      </c>
      <c r="E7" s="174"/>
      <c r="F7" s="175" t="str">
        <f>IF($C$4="Primary Vendor Module Name Here","",$C$4)</f>
        <v/>
      </c>
      <c r="G7" s="197"/>
      <c r="H7" s="188"/>
      <c r="AB7" t="str">
        <f>IF(LEN($E7)=0,"N",_xlfn.IFNA(INDEX('RFP Project Manager'!$D$27:$D$32,MATCH($E7,'RFP Project Manager'!$D$27:$D$32,0)),"Error -- Availability entered in an incorrect format"))</f>
        <v>N</v>
      </c>
    </row>
    <row r="8" spans="2:29" ht="33" x14ac:dyDescent="0.3">
      <c r="B8" s="24">
        <f t="shared" si="0"/>
        <v>3</v>
      </c>
      <c r="C8" s="362" t="s">
        <v>470</v>
      </c>
      <c r="D8" s="370" t="s">
        <v>21</v>
      </c>
      <c r="E8" s="174"/>
      <c r="F8" s="175" t="str">
        <f>IF($C$4="Primary Vendor Module Name Here","",$C$4)</f>
        <v/>
      </c>
      <c r="G8" s="197"/>
      <c r="H8" s="188"/>
      <c r="AB8" t="str">
        <f>IF(LEN($E8)=0,"N",_xlfn.IFNA(INDEX('RFP Project Manager'!$D$27:$D$32,MATCH($E8,'RFP Project Manager'!$D$27:$D$32,0)),"Error -- Availability entered in an incorrect format"))</f>
        <v>N</v>
      </c>
    </row>
    <row r="9" spans="2:29" ht="33" x14ac:dyDescent="0.3">
      <c r="B9" s="24">
        <f t="shared" si="0"/>
        <v>4</v>
      </c>
      <c r="C9" s="362" t="s">
        <v>1173</v>
      </c>
      <c r="D9" s="370" t="s">
        <v>22</v>
      </c>
      <c r="E9" s="174"/>
      <c r="F9" s="175" t="str">
        <f>IF($C$4="Primary Vendor Module Name Here","",$C$4)</f>
        <v/>
      </c>
      <c r="G9" s="197"/>
      <c r="H9" s="188"/>
      <c r="AB9" t="str">
        <f>IF(LEN($E9)=0,"N",_xlfn.IFNA(INDEX('RFP Project Manager'!$D$27:$D$32,MATCH($E9,'RFP Project Manager'!$D$27:$D$32,0)),"Error -- Availability entered in an incorrect format"))</f>
        <v>N</v>
      </c>
    </row>
    <row r="10" spans="2:29" ht="33.75" thickBot="1" x14ac:dyDescent="0.35">
      <c r="B10" s="24">
        <f t="shared" si="0"/>
        <v>5</v>
      </c>
      <c r="C10" s="362" t="s">
        <v>1174</v>
      </c>
      <c r="D10" s="370" t="s">
        <v>21</v>
      </c>
      <c r="E10" s="174"/>
      <c r="F10" s="175" t="str">
        <f>IF($C$4="Primary Vendor Module Name Here","",$C$4)</f>
        <v/>
      </c>
      <c r="G10" s="197"/>
      <c r="H10" s="188"/>
      <c r="AB10" t="str">
        <f>IF(LEN($E10)=0,"N",_xlfn.IFNA(INDEX('RFP Project Manager'!$D$27:$D$32,MATCH($E10,'RFP Project Manager'!$D$27:$D$32,0)),"Error -- Availability entered in an incorrect format"))</f>
        <v>N</v>
      </c>
    </row>
    <row r="11" spans="2:29" ht="19.5" thickBot="1" x14ac:dyDescent="0.3">
      <c r="B11" s="24"/>
      <c r="C11" s="28" t="s">
        <v>471</v>
      </c>
      <c r="D11" s="29"/>
      <c r="E11" s="193"/>
      <c r="F11" s="193"/>
      <c r="G11" s="193"/>
      <c r="H11" s="194"/>
      <c r="AB11" t="str">
        <f>IF(LEN($E11)=0,"N",_xlfn.IFNA(INDEX('RFP Project Manager'!$D$27:$D$32,MATCH($E11,'RFP Project Manager'!$D$27:$D$32,0)),"Error -- Availability entered in an incorrect format"))</f>
        <v>N</v>
      </c>
    </row>
    <row r="12" spans="2:29" ht="82.5" x14ac:dyDescent="0.3">
      <c r="B12" s="24">
        <f t="shared" si="0"/>
        <v>6</v>
      </c>
      <c r="C12" s="362" t="s">
        <v>472</v>
      </c>
      <c r="D12" s="370" t="s">
        <v>19</v>
      </c>
      <c r="E12" s="170"/>
      <c r="F12" s="175" t="str">
        <f t="shared" ref="F12:F33" si="1">IF($C$4="Primary Vendor Module Name Here","",$C$4)</f>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6.5" x14ac:dyDescent="0.3">
      <c r="B13" s="24">
        <f t="shared" si="0"/>
        <v>7</v>
      </c>
      <c r="C13" s="362" t="s">
        <v>473</v>
      </c>
      <c r="D13" s="370" t="s">
        <v>22</v>
      </c>
      <c r="E13" s="174"/>
      <c r="F13" s="175" t="str">
        <f t="shared" si="1"/>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33" x14ac:dyDescent="0.3">
      <c r="B14" s="24">
        <f t="shared" si="0"/>
        <v>8</v>
      </c>
      <c r="C14" s="362" t="s">
        <v>474</v>
      </c>
      <c r="D14" s="370" t="s">
        <v>19</v>
      </c>
      <c r="E14" s="174"/>
      <c r="F14" s="175" t="str">
        <f t="shared" si="1"/>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16.5" x14ac:dyDescent="0.3">
      <c r="B15" s="24">
        <f t="shared" si="0"/>
        <v>9</v>
      </c>
      <c r="C15" s="362" t="s">
        <v>475</v>
      </c>
      <c r="D15" s="370" t="s">
        <v>19</v>
      </c>
      <c r="E15" s="174"/>
      <c r="F15" s="175" t="str">
        <f t="shared" si="1"/>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16.5" x14ac:dyDescent="0.3">
      <c r="B16" s="24">
        <f t="shared" si="0"/>
        <v>10</v>
      </c>
      <c r="C16" s="362" t="s">
        <v>476</v>
      </c>
      <c r="D16" s="370" t="s">
        <v>19</v>
      </c>
      <c r="E16" s="174"/>
      <c r="F16" s="175" t="str">
        <f t="shared" si="1"/>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16.5" x14ac:dyDescent="0.3">
      <c r="B17" s="24">
        <f t="shared" si="0"/>
        <v>11</v>
      </c>
      <c r="C17" s="362" t="s">
        <v>477</v>
      </c>
      <c r="D17" s="370" t="s">
        <v>21</v>
      </c>
      <c r="E17" s="174"/>
      <c r="F17" s="175" t="str">
        <f t="shared" si="1"/>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49.5" x14ac:dyDescent="0.3">
      <c r="B18" s="24">
        <f t="shared" si="0"/>
        <v>12</v>
      </c>
      <c r="C18" s="362" t="s">
        <v>478</v>
      </c>
      <c r="D18" s="370" t="s">
        <v>19</v>
      </c>
      <c r="E18" s="174"/>
      <c r="F18" s="175" t="str">
        <f t="shared" si="1"/>
        <v/>
      </c>
      <c r="G18" s="197"/>
      <c r="H18" s="188"/>
      <c r="AB18" t="str">
        <f>IF(LEN($E18)=0,"N",_xlfn.IFNA(INDEX('RFP Project Manager'!$D$27:$D$32,MATCH($E18,'RFP Project Manager'!$D$27:$D$32,0)),"Error -- Availability entered in an incorrect format"))</f>
        <v>N</v>
      </c>
    </row>
    <row r="19" spans="2:28" ht="16.5" x14ac:dyDescent="0.3">
      <c r="B19" s="24">
        <f t="shared" si="0"/>
        <v>13</v>
      </c>
      <c r="C19" s="362" t="s">
        <v>1175</v>
      </c>
      <c r="D19" s="370" t="s">
        <v>19</v>
      </c>
      <c r="E19" s="174"/>
      <c r="F19" s="175" t="str">
        <f t="shared" si="1"/>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49.5" x14ac:dyDescent="0.3">
      <c r="B20" s="24">
        <f t="shared" si="0"/>
        <v>14</v>
      </c>
      <c r="C20" s="362" t="s">
        <v>479</v>
      </c>
      <c r="D20" s="370" t="s">
        <v>21</v>
      </c>
      <c r="E20" s="174"/>
      <c r="F20" s="175" t="str">
        <f t="shared" si="1"/>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6.5" x14ac:dyDescent="0.3">
      <c r="B21" s="24">
        <f t="shared" si="0"/>
        <v>15</v>
      </c>
      <c r="C21" s="362" t="s">
        <v>480</v>
      </c>
      <c r="D21" s="370" t="s">
        <v>21</v>
      </c>
      <c r="E21" s="174"/>
      <c r="F21" s="175" t="str">
        <f t="shared" si="1"/>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33" x14ac:dyDescent="0.3">
      <c r="B22" s="24">
        <f t="shared" si="0"/>
        <v>16</v>
      </c>
      <c r="C22" s="362" t="s">
        <v>481</v>
      </c>
      <c r="D22" s="370" t="s">
        <v>21</v>
      </c>
      <c r="E22" s="174"/>
      <c r="F22" s="175" t="str">
        <f t="shared" si="1"/>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49.5" x14ac:dyDescent="0.3">
      <c r="B23" s="24">
        <f t="shared" si="0"/>
        <v>17</v>
      </c>
      <c r="C23" s="362" t="s">
        <v>482</v>
      </c>
      <c r="D23" s="370" t="s">
        <v>19</v>
      </c>
      <c r="E23" s="174"/>
      <c r="F23" s="175" t="str">
        <f t="shared" si="1"/>
        <v/>
      </c>
      <c r="G23" s="197"/>
      <c r="H23" s="188"/>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 t="shared" si="0"/>
        <v>18</v>
      </c>
      <c r="C24" s="362" t="s">
        <v>483</v>
      </c>
      <c r="D24" s="370" t="s">
        <v>21</v>
      </c>
      <c r="E24" s="174"/>
      <c r="F24" s="175" t="str">
        <f t="shared" si="1"/>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33" x14ac:dyDescent="0.3">
      <c r="B25" s="24">
        <f t="shared" si="0"/>
        <v>19</v>
      </c>
      <c r="C25" s="362" t="s">
        <v>484</v>
      </c>
      <c r="D25" s="370" t="s">
        <v>19</v>
      </c>
      <c r="E25" s="174"/>
      <c r="F25" s="175" t="str">
        <f t="shared" si="1"/>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33" x14ac:dyDescent="0.3">
      <c r="B26" s="24">
        <f t="shared" si="0"/>
        <v>20</v>
      </c>
      <c r="C26" s="362" t="s">
        <v>485</v>
      </c>
      <c r="D26" s="370" t="s">
        <v>19</v>
      </c>
      <c r="E26" s="174"/>
      <c r="F26" s="175" t="str">
        <f t="shared" si="1"/>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33" x14ac:dyDescent="0.3">
      <c r="B27" s="24">
        <f t="shared" si="0"/>
        <v>21</v>
      </c>
      <c r="C27" s="362" t="s">
        <v>486</v>
      </c>
      <c r="D27" s="370" t="s">
        <v>19</v>
      </c>
      <c r="E27" s="174"/>
      <c r="F27" s="175" t="str">
        <f t="shared" si="1"/>
        <v/>
      </c>
      <c r="G27" s="197"/>
      <c r="H27" s="188"/>
      <c r="AB27" t="str">
        <f>IF(LEN($E27)=0,"N",_xlfn.IFNA(INDEX('RFP Project Manager'!$D$27:$D$32,MATCH($E27,'RFP Project Manager'!$D$27:$D$32,0)),"Error -- Availability entered in an incorrect format"))</f>
        <v>N</v>
      </c>
    </row>
    <row r="28" spans="2:28" ht="33" x14ac:dyDescent="0.3">
      <c r="B28" s="24">
        <f t="shared" si="0"/>
        <v>22</v>
      </c>
      <c r="C28" s="362" t="s">
        <v>487</v>
      </c>
      <c r="D28" s="370" t="s">
        <v>19</v>
      </c>
      <c r="E28" s="174"/>
      <c r="F28" s="175" t="str">
        <f t="shared" si="1"/>
        <v/>
      </c>
      <c r="G28" s="197"/>
      <c r="H28" s="188"/>
      <c r="AB28" t="str">
        <f>IF(LEN($E28)=0,"N",_xlfn.IFNA(INDEX('RFP Project Manager'!$D$27:$D$32,MATCH($E28,'RFP Project Manager'!$D$27:$D$32,0)),"Error -- Availability entered in an incorrect format"))</f>
        <v>N</v>
      </c>
    </row>
    <row r="29" spans="2:28" ht="33" x14ac:dyDescent="0.3">
      <c r="B29" s="24">
        <f t="shared" si="0"/>
        <v>23</v>
      </c>
      <c r="C29" s="362" t="s">
        <v>488</v>
      </c>
      <c r="D29" s="370" t="s">
        <v>22</v>
      </c>
      <c r="E29" s="174"/>
      <c r="F29" s="175" t="str">
        <f t="shared" si="1"/>
        <v/>
      </c>
      <c r="G29" s="197"/>
      <c r="H29" s="188"/>
      <c r="AB29" t="str">
        <f>IF(LEN($E29)=0,"N",_xlfn.IFNA(INDEX('RFP Project Manager'!$D$27:$D$32,MATCH($E29,'RFP Project Manager'!$D$27:$D$32,0)),"Error -- Availability entered in an incorrect format"))</f>
        <v>N</v>
      </c>
    </row>
    <row r="30" spans="2:28" ht="33" x14ac:dyDescent="0.3">
      <c r="B30" s="24">
        <f t="shared" si="0"/>
        <v>24</v>
      </c>
      <c r="C30" s="362" t="s">
        <v>489</v>
      </c>
      <c r="D30" s="370" t="s">
        <v>21</v>
      </c>
      <c r="E30" s="174"/>
      <c r="F30" s="175" t="str">
        <f t="shared" si="1"/>
        <v/>
      </c>
      <c r="G30" s="197"/>
      <c r="H30" s="188"/>
      <c r="AB30" t="str">
        <f>IF(LEN($E30)=0,"N",_xlfn.IFNA(INDEX('RFP Project Manager'!$D$27:$D$32,MATCH($E30,'RFP Project Manager'!$D$27:$D$32,0)),"Error -- Availability entered in an incorrect format"))</f>
        <v>N</v>
      </c>
    </row>
    <row r="31" spans="2:28" ht="33" x14ac:dyDescent="0.3">
      <c r="B31" s="24">
        <f t="shared" si="0"/>
        <v>25</v>
      </c>
      <c r="C31" s="362" t="s">
        <v>490</v>
      </c>
      <c r="D31" s="370" t="s">
        <v>19</v>
      </c>
      <c r="E31" s="174"/>
      <c r="F31" s="175" t="str">
        <f t="shared" si="1"/>
        <v/>
      </c>
      <c r="G31" s="197"/>
      <c r="H31" s="188"/>
      <c r="AB31" t="str">
        <f>IF(LEN($E31)=0,"N",_xlfn.IFNA(INDEX('RFP Project Manager'!$D$27:$D$32,MATCH($E31,'RFP Project Manager'!$D$27:$D$32,0)),"Error -- Availability entered in an incorrect format"))</f>
        <v>N</v>
      </c>
    </row>
    <row r="32" spans="2:28" ht="66" x14ac:dyDescent="0.3">
      <c r="B32" s="24">
        <f t="shared" si="0"/>
        <v>26</v>
      </c>
      <c r="C32" s="362" t="s">
        <v>491</v>
      </c>
      <c r="D32" s="370" t="s">
        <v>21</v>
      </c>
      <c r="E32" s="174"/>
      <c r="F32" s="175" t="str">
        <f t="shared" si="1"/>
        <v/>
      </c>
      <c r="G32" s="197"/>
      <c r="H32" s="188"/>
      <c r="AB32" t="str">
        <f>IF(LEN($E32)=0,"N",_xlfn.IFNA(INDEX('RFP Project Manager'!$D$27:$D$32,MATCH($E32,'RFP Project Manager'!$D$27:$D$32,0)),"Error -- Availability entered in an incorrect format"))</f>
        <v>N</v>
      </c>
    </row>
    <row r="33" spans="2:28" ht="33.75" thickBot="1" x14ac:dyDescent="0.35">
      <c r="B33" s="24">
        <f t="shared" si="0"/>
        <v>27</v>
      </c>
      <c r="C33" s="362" t="s">
        <v>492</v>
      </c>
      <c r="D33" s="370" t="s">
        <v>19</v>
      </c>
      <c r="E33" s="174"/>
      <c r="F33" s="175" t="str">
        <f t="shared" si="1"/>
        <v/>
      </c>
      <c r="G33" s="197"/>
      <c r="H33" s="188"/>
      <c r="AB33" t="str">
        <f>IF(LEN($E33)=0,"N",_xlfn.IFNA(INDEX('RFP Project Manager'!$D$27:$D$32,MATCH($E33,'RFP Project Manager'!$D$27:$D$32,0)),"Error -- Availability entered in an incorrect format"))</f>
        <v>N</v>
      </c>
    </row>
    <row r="34" spans="2:28" ht="19.5" thickBot="1" x14ac:dyDescent="0.3">
      <c r="B34" s="24"/>
      <c r="C34" s="28" t="s">
        <v>493</v>
      </c>
      <c r="D34" s="29"/>
      <c r="E34" s="193"/>
      <c r="F34" s="193"/>
      <c r="G34" s="193"/>
      <c r="H34" s="194"/>
      <c r="AB34" t="str">
        <f>IF(LEN($E34)=0,"N",_xlfn.IFNA(INDEX('RFP Project Manager'!$D$27:$D$32,MATCH($E34,'RFP Project Manager'!$D$27:$D$32,0)),"Error -- Availability entered in an incorrect format"))</f>
        <v>N</v>
      </c>
    </row>
    <row r="35" spans="2:28" ht="33" x14ac:dyDescent="0.3">
      <c r="B35" s="24">
        <f t="shared" si="0"/>
        <v>28</v>
      </c>
      <c r="C35" s="362" t="s">
        <v>494</v>
      </c>
      <c r="D35" s="370" t="s">
        <v>19</v>
      </c>
      <c r="E35" s="170"/>
      <c r="F35" s="175" t="str">
        <f>IF($C$4="Primary Vendor Module Name Here","",$C$4)</f>
        <v/>
      </c>
      <c r="G35" s="197"/>
      <c r="H35" s="188"/>
      <c r="AB35" t="str">
        <f>IF(LEN($E35)=0,"N",_xlfn.IFNA(INDEX('RFP Project Manager'!$D$27:$D$32,MATCH($E35,'RFP Project Manager'!$D$27:$D$32,0)),"Error -- Availability entered in an incorrect format"))</f>
        <v>N</v>
      </c>
    </row>
    <row r="36" spans="2:28" ht="16.5" x14ac:dyDescent="0.3">
      <c r="B36" s="24">
        <f t="shared" si="0"/>
        <v>29</v>
      </c>
      <c r="C36" s="362" t="s">
        <v>495</v>
      </c>
      <c r="D36" s="370" t="s">
        <v>19</v>
      </c>
      <c r="E36" s="174"/>
      <c r="F36" s="175" t="str">
        <f>IF($C$4="Primary Vendor Module Name Here","",$C$4)</f>
        <v/>
      </c>
      <c r="G36" s="197"/>
      <c r="H36" s="188"/>
      <c r="AB36" t="str">
        <f>IF(LEN($E36)=0,"N",_xlfn.IFNA(INDEX('RFP Project Manager'!$D$27:$D$32,MATCH($E36,'RFP Project Manager'!$D$27:$D$32,0)),"Error -- Availability entered in an incorrect format"))</f>
        <v>N</v>
      </c>
    </row>
    <row r="37" spans="2:28" ht="17.25" thickBot="1" x14ac:dyDescent="0.35">
      <c r="B37" s="24">
        <f t="shared" si="0"/>
        <v>30</v>
      </c>
      <c r="C37" s="362" t="s">
        <v>496</v>
      </c>
      <c r="D37" s="370" t="s">
        <v>19</v>
      </c>
      <c r="E37" s="174"/>
      <c r="F37" s="175" t="str">
        <f>IF($C$4="Primary Vendor Module Name Here","",$C$4)</f>
        <v/>
      </c>
      <c r="G37" s="197"/>
      <c r="H37" s="188"/>
      <c r="AB37" t="str">
        <f>IF(LEN($E37)=0,"N",_xlfn.IFNA(INDEX('RFP Project Manager'!$D$27:$D$32,MATCH($E37,'RFP Project Manager'!$D$27:$D$32,0)),"Error -- Availability entered in an incorrect format"))</f>
        <v>N</v>
      </c>
    </row>
    <row r="38" spans="2:28" ht="19.5" thickBot="1" x14ac:dyDescent="0.3">
      <c r="B38" s="24"/>
      <c r="C38" s="28" t="s">
        <v>497</v>
      </c>
      <c r="D38" s="29"/>
      <c r="E38" s="193"/>
      <c r="F38" s="193"/>
      <c r="G38" s="193"/>
      <c r="H38" s="194"/>
      <c r="AB38" t="str">
        <f>IF(LEN($E38)=0,"N",_xlfn.IFNA(INDEX('RFP Project Manager'!$D$27:$D$32,MATCH($E38,'RFP Project Manager'!$D$27:$D$32,0)),"Error -- Availability entered in an incorrect format"))</f>
        <v>N</v>
      </c>
    </row>
    <row r="39" spans="2:28" ht="66" x14ac:dyDescent="0.3">
      <c r="B39" s="24">
        <f t="shared" si="0"/>
        <v>31</v>
      </c>
      <c r="C39" s="362" t="s">
        <v>498</v>
      </c>
      <c r="D39" s="370" t="s">
        <v>21</v>
      </c>
      <c r="E39" s="170"/>
      <c r="F39" s="175" t="str">
        <f>IF($C$4="Primary Vendor Module Name Here","",$C$4)</f>
        <v/>
      </c>
      <c r="G39" s="197"/>
      <c r="H39" s="188"/>
      <c r="AB39" t="str">
        <f>IF(LEN($E39)=0,"N",_xlfn.IFNA(INDEX('RFP Project Manager'!$D$27:$D$32,MATCH($E39,'RFP Project Manager'!$D$27:$D$32,0)),"Error -- Availability entered in an incorrect format"))</f>
        <v>N</v>
      </c>
    </row>
    <row r="40" spans="2:28" ht="33.75" thickBot="1" x14ac:dyDescent="0.35">
      <c r="B40" s="24">
        <f t="shared" si="0"/>
        <v>32</v>
      </c>
      <c r="C40" s="362" t="s">
        <v>499</v>
      </c>
      <c r="D40" s="370" t="s">
        <v>21</v>
      </c>
      <c r="E40" s="174"/>
      <c r="F40" s="175" t="str">
        <f>IF($C$4="Primary Vendor Module Name Here","",$C$4)</f>
        <v/>
      </c>
      <c r="G40" s="197"/>
      <c r="H40" s="188"/>
      <c r="AB40" t="str">
        <f>IF(LEN($E40)=0,"N",_xlfn.IFNA(INDEX('RFP Project Manager'!$D$27:$D$32,MATCH($E40,'RFP Project Manager'!$D$27:$D$32,0)),"Error -- Availability entered in an incorrect format"))</f>
        <v>N</v>
      </c>
    </row>
    <row r="41" spans="2:28" ht="19.5" thickBot="1" x14ac:dyDescent="0.3">
      <c r="B41" s="24"/>
      <c r="C41" s="28" t="s">
        <v>500</v>
      </c>
      <c r="D41" s="29"/>
      <c r="E41" s="193"/>
      <c r="F41" s="193"/>
      <c r="G41" s="193"/>
      <c r="H41" s="194"/>
      <c r="AB41" t="str">
        <f>IF(LEN($E41)=0,"N",_xlfn.IFNA(INDEX('RFP Project Manager'!$D$27:$D$32,MATCH($E41,'RFP Project Manager'!$D$27:$D$32,0)),"Error -- Availability entered in an incorrect format"))</f>
        <v>N</v>
      </c>
    </row>
    <row r="42" spans="2:28" ht="16.5" x14ac:dyDescent="0.3">
      <c r="B42" s="24">
        <f t="shared" si="0"/>
        <v>33</v>
      </c>
      <c r="C42" s="362" t="s">
        <v>501</v>
      </c>
      <c r="D42" s="370" t="s">
        <v>21</v>
      </c>
      <c r="E42" s="170"/>
      <c r="F42" s="175" t="str">
        <f t="shared" ref="F42:F58" si="2">IF($C$4="Primary Vendor Module Name Here","",$C$4)</f>
        <v/>
      </c>
      <c r="G42" s="197"/>
      <c r="H42" s="188"/>
      <c r="AB42" t="str">
        <f>IF(LEN($E42)=0,"N",_xlfn.IFNA(INDEX('RFP Project Manager'!$D$27:$D$32,MATCH($E42,'RFP Project Manager'!$D$27:$D$32,0)),"Error -- Availability entered in an incorrect format"))</f>
        <v>N</v>
      </c>
    </row>
    <row r="43" spans="2:28" ht="33" x14ac:dyDescent="0.3">
      <c r="B43" s="24">
        <f t="shared" si="0"/>
        <v>34</v>
      </c>
      <c r="C43" s="362" t="s">
        <v>502</v>
      </c>
      <c r="D43" s="370" t="s">
        <v>19</v>
      </c>
      <c r="E43" s="174"/>
      <c r="F43" s="175" t="str">
        <f t="shared" si="2"/>
        <v/>
      </c>
      <c r="G43" s="197"/>
      <c r="H43" s="188"/>
      <c r="AB43" t="str">
        <f>IF(LEN($E43)=0,"N",_xlfn.IFNA(INDEX('RFP Project Manager'!$D$27:$D$32,MATCH($E43,'RFP Project Manager'!$D$27:$D$32,0)),"Error -- Availability entered in an incorrect format"))</f>
        <v>N</v>
      </c>
    </row>
    <row r="44" spans="2:28" ht="33" x14ac:dyDescent="0.3">
      <c r="B44" s="24">
        <f t="shared" si="0"/>
        <v>35</v>
      </c>
      <c r="C44" s="362" t="s">
        <v>503</v>
      </c>
      <c r="D44" s="370" t="s">
        <v>21</v>
      </c>
      <c r="E44" s="174"/>
      <c r="F44" s="175" t="str">
        <f t="shared" si="2"/>
        <v/>
      </c>
      <c r="G44" s="197"/>
      <c r="H44" s="188"/>
      <c r="AB44" t="str">
        <f>IF(LEN($E44)=0,"N",_xlfn.IFNA(INDEX('RFP Project Manager'!$D$27:$D$32,MATCH($E44,'RFP Project Manager'!$D$27:$D$32,0)),"Error -- Availability entered in an incorrect format"))</f>
        <v>N</v>
      </c>
    </row>
    <row r="45" spans="2:28" ht="49.5" x14ac:dyDescent="0.3">
      <c r="B45" s="24">
        <f t="shared" si="0"/>
        <v>36</v>
      </c>
      <c r="C45" s="362" t="s">
        <v>504</v>
      </c>
      <c r="D45" s="370" t="s">
        <v>21</v>
      </c>
      <c r="E45" s="174"/>
      <c r="F45" s="175" t="str">
        <f t="shared" si="2"/>
        <v/>
      </c>
      <c r="G45" s="197"/>
      <c r="H45" s="188"/>
      <c r="AB45" t="str">
        <f>IF(LEN($E45)=0,"N",_xlfn.IFNA(INDEX('RFP Project Manager'!$D$27:$D$32,MATCH($E45,'RFP Project Manager'!$D$27:$D$32,0)),"Error -- Availability entered in an incorrect format"))</f>
        <v>N</v>
      </c>
    </row>
    <row r="46" spans="2:28" ht="33" x14ac:dyDescent="0.3">
      <c r="B46" s="24">
        <f t="shared" si="0"/>
        <v>37</v>
      </c>
      <c r="C46" s="362" t="s">
        <v>505</v>
      </c>
      <c r="D46" s="370" t="s">
        <v>19</v>
      </c>
      <c r="E46" s="174"/>
      <c r="F46" s="175" t="str">
        <f t="shared" si="2"/>
        <v/>
      </c>
      <c r="G46" s="197"/>
      <c r="H46" s="188"/>
      <c r="AB46" t="str">
        <f>IF(LEN($E46)=0,"N",_xlfn.IFNA(INDEX('RFP Project Manager'!$D$27:$D$32,MATCH($E46,'RFP Project Manager'!$D$27:$D$32,0)),"Error -- Availability entered in an incorrect format"))</f>
        <v>N</v>
      </c>
    </row>
    <row r="47" spans="2:28" ht="33" x14ac:dyDescent="0.3">
      <c r="B47" s="24">
        <f t="shared" si="0"/>
        <v>38</v>
      </c>
      <c r="C47" s="362" t="s">
        <v>879</v>
      </c>
      <c r="D47" s="370" t="s">
        <v>19</v>
      </c>
      <c r="E47" s="174"/>
      <c r="F47" s="175" t="str">
        <f t="shared" si="2"/>
        <v/>
      </c>
      <c r="G47" s="197"/>
      <c r="H47" s="188"/>
      <c r="AB47" t="str">
        <f>IF(LEN($E47)=0,"N",_xlfn.IFNA(INDEX('RFP Project Manager'!$D$27:$D$32,MATCH($E47,'RFP Project Manager'!$D$27:$D$32,0)),"Error -- Availability entered in an incorrect format"))</f>
        <v>N</v>
      </c>
    </row>
    <row r="48" spans="2:28" ht="33" x14ac:dyDescent="0.3">
      <c r="B48" s="24">
        <f t="shared" si="0"/>
        <v>39</v>
      </c>
      <c r="C48" s="362" t="s">
        <v>506</v>
      </c>
      <c r="D48" s="370" t="s">
        <v>19</v>
      </c>
      <c r="E48" s="174"/>
      <c r="F48" s="175" t="str">
        <f t="shared" si="2"/>
        <v/>
      </c>
      <c r="G48" s="197"/>
      <c r="H48" s="188"/>
      <c r="AB48" t="str">
        <f>IF(LEN($E48)=0,"N",_xlfn.IFNA(INDEX('RFP Project Manager'!$D$27:$D$32,MATCH($E48,'RFP Project Manager'!$D$27:$D$32,0)),"Error -- Availability entered in an incorrect format"))</f>
        <v>N</v>
      </c>
    </row>
    <row r="49" spans="2:28" ht="49.5" x14ac:dyDescent="0.3">
      <c r="B49" s="24">
        <f t="shared" si="0"/>
        <v>40</v>
      </c>
      <c r="C49" s="362" t="s">
        <v>1176</v>
      </c>
      <c r="D49" s="370" t="s">
        <v>19</v>
      </c>
      <c r="E49" s="174"/>
      <c r="F49" s="175" t="str">
        <f t="shared" si="2"/>
        <v/>
      </c>
      <c r="G49" s="197"/>
      <c r="H49" s="188"/>
      <c r="AB49" t="str">
        <f>IF(LEN($E49)=0,"N",_xlfn.IFNA(INDEX('RFP Project Manager'!$D$27:$D$32,MATCH($E49,'RFP Project Manager'!$D$27:$D$32,0)),"Error -- Availability entered in an incorrect format"))</f>
        <v>N</v>
      </c>
    </row>
    <row r="50" spans="2:28" ht="49.5" x14ac:dyDescent="0.3">
      <c r="B50" s="24">
        <f t="shared" si="0"/>
        <v>41</v>
      </c>
      <c r="C50" s="362" t="s">
        <v>507</v>
      </c>
      <c r="D50" s="370" t="s">
        <v>19</v>
      </c>
      <c r="E50" s="174"/>
      <c r="F50" s="175" t="str">
        <f t="shared" si="2"/>
        <v/>
      </c>
      <c r="G50" s="197"/>
      <c r="H50" s="188"/>
      <c r="AB50" t="str">
        <f>IF(LEN($E50)=0,"N",_xlfn.IFNA(INDEX('RFP Project Manager'!$D$27:$D$32,MATCH($E50,'RFP Project Manager'!$D$27:$D$32,0)),"Error -- Availability entered in an incorrect format"))</f>
        <v>N</v>
      </c>
    </row>
    <row r="51" spans="2:28" ht="33" x14ac:dyDescent="0.3">
      <c r="B51" s="24">
        <f t="shared" si="0"/>
        <v>42</v>
      </c>
      <c r="C51" s="362" t="s">
        <v>508</v>
      </c>
      <c r="D51" s="370" t="s">
        <v>20</v>
      </c>
      <c r="E51" s="174"/>
      <c r="F51" s="175" t="str">
        <f t="shared" si="2"/>
        <v/>
      </c>
      <c r="G51" s="197"/>
      <c r="H51" s="188"/>
      <c r="AB51" t="str">
        <f>IF(LEN($E51)=0,"N",_xlfn.IFNA(INDEX('RFP Project Manager'!$D$27:$D$32,MATCH($E51,'RFP Project Manager'!$D$27:$D$32,0)),"Error -- Availability entered in an incorrect format"))</f>
        <v>N</v>
      </c>
    </row>
    <row r="52" spans="2:28" ht="16.5" x14ac:dyDescent="0.3">
      <c r="B52" s="24">
        <f t="shared" si="0"/>
        <v>43</v>
      </c>
      <c r="C52" s="390" t="s">
        <v>509</v>
      </c>
      <c r="D52" s="370" t="s">
        <v>21</v>
      </c>
      <c r="E52" s="174"/>
      <c r="F52" s="175" t="str">
        <f t="shared" si="2"/>
        <v/>
      </c>
      <c r="G52" s="197"/>
      <c r="H52" s="188"/>
      <c r="AB52" t="str">
        <f>IF(LEN($E52)=0,"N",_xlfn.IFNA(INDEX('RFP Project Manager'!$D$27:$D$32,MATCH($E52,'RFP Project Manager'!$D$27:$D$32,0)),"Error -- Availability entered in an incorrect format"))</f>
        <v>N</v>
      </c>
    </row>
    <row r="53" spans="2:28" ht="16.5" x14ac:dyDescent="0.3">
      <c r="B53" s="24">
        <f t="shared" si="0"/>
        <v>44</v>
      </c>
      <c r="C53" s="390" t="s">
        <v>510</v>
      </c>
      <c r="D53" s="370" t="s">
        <v>21</v>
      </c>
      <c r="E53" s="174"/>
      <c r="F53" s="175" t="str">
        <f t="shared" si="2"/>
        <v/>
      </c>
      <c r="G53" s="197"/>
      <c r="H53" s="188"/>
      <c r="AB53" t="str">
        <f>IF(LEN($E53)=0,"N",_xlfn.IFNA(INDEX('RFP Project Manager'!$D$27:$D$32,MATCH($E53,'RFP Project Manager'!$D$27:$D$32,0)),"Error -- Availability entered in an incorrect format"))</f>
        <v>N</v>
      </c>
    </row>
    <row r="54" spans="2:28" ht="16.5" x14ac:dyDescent="0.3">
      <c r="B54" s="24">
        <f t="shared" si="0"/>
        <v>45</v>
      </c>
      <c r="C54" s="390" t="s">
        <v>511</v>
      </c>
      <c r="D54" s="370" t="s">
        <v>21</v>
      </c>
      <c r="E54" s="174"/>
      <c r="F54" s="175" t="str">
        <f t="shared" si="2"/>
        <v/>
      </c>
      <c r="G54" s="197"/>
      <c r="H54" s="188"/>
      <c r="AB54" t="str">
        <f>IF(LEN($E54)=0,"N",_xlfn.IFNA(INDEX('RFP Project Manager'!$D$27:$D$32,MATCH($E54,'RFP Project Manager'!$D$27:$D$32,0)),"Error -- Availability entered in an incorrect format"))</f>
        <v>N</v>
      </c>
    </row>
    <row r="55" spans="2:28" ht="16.5" x14ac:dyDescent="0.3">
      <c r="B55" s="24">
        <f t="shared" si="0"/>
        <v>46</v>
      </c>
      <c r="C55" s="390" t="s">
        <v>512</v>
      </c>
      <c r="D55" s="370" t="s">
        <v>21</v>
      </c>
      <c r="E55" s="174"/>
      <c r="F55" s="175" t="str">
        <f t="shared" si="2"/>
        <v/>
      </c>
      <c r="G55" s="197"/>
      <c r="H55" s="188"/>
      <c r="AB55" t="str">
        <f>IF(LEN($E55)=0,"N",_xlfn.IFNA(INDEX('RFP Project Manager'!$D$27:$D$32,MATCH($E55,'RFP Project Manager'!$D$27:$D$32,0)),"Error -- Availability entered in an incorrect format"))</f>
        <v>N</v>
      </c>
    </row>
    <row r="56" spans="2:28" ht="16.5" x14ac:dyDescent="0.3">
      <c r="B56" s="24">
        <f t="shared" si="0"/>
        <v>47</v>
      </c>
      <c r="C56" s="390" t="s">
        <v>513</v>
      </c>
      <c r="D56" s="370" t="s">
        <v>21</v>
      </c>
      <c r="E56" s="174"/>
      <c r="F56" s="175" t="str">
        <f t="shared" si="2"/>
        <v/>
      </c>
      <c r="G56" s="197"/>
      <c r="H56" s="188"/>
      <c r="AB56" t="str">
        <f>IF(LEN($E56)=0,"N",_xlfn.IFNA(INDEX('RFP Project Manager'!$D$27:$D$32,MATCH($E56,'RFP Project Manager'!$D$27:$D$32,0)),"Error -- Availability entered in an incorrect format"))</f>
        <v>N</v>
      </c>
    </row>
    <row r="57" spans="2:28" ht="16.5" x14ac:dyDescent="0.3">
      <c r="B57" s="24">
        <f t="shared" si="0"/>
        <v>48</v>
      </c>
      <c r="C57" s="390" t="s">
        <v>514</v>
      </c>
      <c r="D57" s="370" t="s">
        <v>21</v>
      </c>
      <c r="E57" s="174"/>
      <c r="F57" s="175" t="str">
        <f t="shared" si="2"/>
        <v/>
      </c>
      <c r="G57" s="197"/>
      <c r="H57" s="188"/>
      <c r="AB57" t="str">
        <f>IF(LEN($E57)=0,"N",_xlfn.IFNA(INDEX('RFP Project Manager'!$D$27:$D$32,MATCH($E57,'RFP Project Manager'!$D$27:$D$32,0)),"Error -- Availability entered in an incorrect format"))</f>
        <v>N</v>
      </c>
    </row>
    <row r="58" spans="2:28" ht="17.25" thickBot="1" x14ac:dyDescent="0.35">
      <c r="B58" s="24">
        <f t="shared" si="0"/>
        <v>49</v>
      </c>
      <c r="C58" s="390" t="s">
        <v>515</v>
      </c>
      <c r="D58" s="370" t="s">
        <v>21</v>
      </c>
      <c r="E58" s="174"/>
      <c r="F58" s="175" t="str">
        <f t="shared" si="2"/>
        <v/>
      </c>
      <c r="G58" s="197"/>
      <c r="H58" s="188"/>
      <c r="AB58" t="str">
        <f>IF(LEN($E58)=0,"N",_xlfn.IFNA(INDEX('RFP Project Manager'!$D$27:$D$32,MATCH($E58,'RFP Project Manager'!$D$27:$D$32,0)),"Error -- Availability entered in an incorrect format"))</f>
        <v>N</v>
      </c>
    </row>
    <row r="59" spans="2:28" ht="19.5" thickBot="1" x14ac:dyDescent="0.3">
      <c r="B59" s="24"/>
      <c r="C59" s="28" t="s">
        <v>516</v>
      </c>
      <c r="D59" s="29"/>
      <c r="E59" s="193"/>
      <c r="F59" s="193"/>
      <c r="G59" s="193"/>
      <c r="H59" s="194"/>
      <c r="AB59" t="str">
        <f>IF(LEN($E59)=0,"N",_xlfn.IFNA(INDEX('RFP Project Manager'!$D$27:$D$32,MATCH($E59,'RFP Project Manager'!$D$27:$D$32,0)),"Error -- Availability entered in an incorrect format"))</f>
        <v>N</v>
      </c>
    </row>
    <row r="60" spans="2:28" ht="49.5" x14ac:dyDescent="0.3">
      <c r="B60" s="24">
        <f t="shared" si="0"/>
        <v>50</v>
      </c>
      <c r="C60" s="362" t="s">
        <v>517</v>
      </c>
      <c r="D60" s="370" t="s">
        <v>19</v>
      </c>
      <c r="E60" s="170"/>
      <c r="F60" s="175" t="str">
        <f>IF($C$4="Primary Vendor Module Name Here","",$C$4)</f>
        <v/>
      </c>
      <c r="G60" s="197"/>
      <c r="H60" s="188"/>
      <c r="AB60" t="str">
        <f>IF(LEN($E60)=0,"N",_xlfn.IFNA(INDEX('RFP Project Manager'!$D$27:$D$32,MATCH($E60,'RFP Project Manager'!$D$27:$D$32,0)),"Error -- Availability entered in an incorrect format"))</f>
        <v>N</v>
      </c>
    </row>
    <row r="61" spans="2:28" ht="33" x14ac:dyDescent="0.3">
      <c r="B61" s="24">
        <f t="shared" si="0"/>
        <v>51</v>
      </c>
      <c r="C61" s="362" t="s">
        <v>518</v>
      </c>
      <c r="D61" s="370" t="s">
        <v>19</v>
      </c>
      <c r="E61" s="174"/>
      <c r="F61" s="175" t="str">
        <f>IF($C$4="Primary Vendor Module Name Here","",$C$4)</f>
        <v/>
      </c>
      <c r="G61" s="197"/>
      <c r="H61" s="188"/>
      <c r="AB61" t="str">
        <f>IF(LEN($E61)=0,"N",_xlfn.IFNA(INDEX('RFP Project Manager'!$D$27:$D$32,MATCH($E61,'RFP Project Manager'!$D$27:$D$32,0)),"Error -- Availability entered in an incorrect format"))</f>
        <v>N</v>
      </c>
    </row>
    <row r="62" spans="2:28" ht="33.75" thickBot="1" x14ac:dyDescent="0.35">
      <c r="B62" s="24">
        <f t="shared" si="0"/>
        <v>52</v>
      </c>
      <c r="C62" s="362" t="s">
        <v>519</v>
      </c>
      <c r="D62" s="370" t="s">
        <v>19</v>
      </c>
      <c r="E62" s="174"/>
      <c r="F62" s="175" t="str">
        <f>IF($C$4="Primary Vendor Module Name Here","",$C$4)</f>
        <v/>
      </c>
      <c r="G62" s="197"/>
      <c r="H62" s="188"/>
      <c r="AB62" t="str">
        <f>IF(LEN($E62)=0,"N",_xlfn.IFNA(INDEX('RFP Project Manager'!$D$27:$D$32,MATCH($E62,'RFP Project Manager'!$D$27:$D$32,0)),"Error -- Availability entered in an incorrect format"))</f>
        <v>N</v>
      </c>
    </row>
    <row r="63" spans="2:28" ht="19.5" thickBot="1" x14ac:dyDescent="0.3">
      <c r="B63" s="24"/>
      <c r="C63" s="28" t="s">
        <v>520</v>
      </c>
      <c r="D63" s="29"/>
      <c r="E63" s="193"/>
      <c r="F63" s="193"/>
      <c r="G63" s="193"/>
      <c r="H63" s="194"/>
      <c r="AB63" t="str">
        <f>IF(LEN($E63)=0,"N",_xlfn.IFNA(INDEX('RFP Project Manager'!$D$27:$D$32,MATCH($E63,'RFP Project Manager'!$D$27:$D$32,0)),"Error -- Availability entered in an incorrect format"))</f>
        <v>N</v>
      </c>
    </row>
    <row r="64" spans="2:28" ht="33" x14ac:dyDescent="0.3">
      <c r="B64" s="24">
        <f t="shared" si="0"/>
        <v>53</v>
      </c>
      <c r="C64" s="362" t="s">
        <v>521</v>
      </c>
      <c r="D64" s="370" t="s">
        <v>19</v>
      </c>
      <c r="E64" s="170"/>
      <c r="F64" s="175" t="str">
        <f t="shared" ref="F64:F90" si="3">IF($C$4="Primary Vendor Module Name Here","",$C$4)</f>
        <v/>
      </c>
      <c r="G64" s="197"/>
      <c r="H64" s="188"/>
      <c r="AB64" t="str">
        <f>IF(LEN($E64)=0,"N",_xlfn.IFNA(INDEX('RFP Project Manager'!$D$27:$D$32,MATCH($E64,'RFP Project Manager'!$D$27:$D$32,0)),"Error -- Availability entered in an incorrect format"))</f>
        <v>N</v>
      </c>
    </row>
    <row r="65" spans="2:28" ht="33" x14ac:dyDescent="0.3">
      <c r="B65" s="24">
        <f t="shared" si="0"/>
        <v>54</v>
      </c>
      <c r="C65" s="362" t="s">
        <v>522</v>
      </c>
      <c r="D65" s="370" t="s">
        <v>19</v>
      </c>
      <c r="E65" s="174"/>
      <c r="F65" s="175" t="str">
        <f t="shared" si="3"/>
        <v/>
      </c>
      <c r="G65" s="197"/>
      <c r="H65" s="188"/>
      <c r="AB65" t="str">
        <f>IF(LEN($E65)=0,"N",_xlfn.IFNA(INDEX('RFP Project Manager'!$D$27:$D$32,MATCH($E65,'RFP Project Manager'!$D$27:$D$32,0)),"Error -- Availability entered in an incorrect format"))</f>
        <v>N</v>
      </c>
    </row>
    <row r="66" spans="2:28" ht="16.5" x14ac:dyDescent="0.3">
      <c r="B66" s="24">
        <f t="shared" si="0"/>
        <v>55</v>
      </c>
      <c r="C66" s="362" t="s">
        <v>523</v>
      </c>
      <c r="D66" s="370" t="s">
        <v>21</v>
      </c>
      <c r="E66" s="174"/>
      <c r="F66" s="175" t="str">
        <f t="shared" si="3"/>
        <v/>
      </c>
      <c r="G66" s="197"/>
      <c r="H66" s="188"/>
      <c r="AB66" t="str">
        <f>IF(LEN($E66)=0,"N",_xlfn.IFNA(INDEX('RFP Project Manager'!$D$27:$D$32,MATCH($E66,'RFP Project Manager'!$D$27:$D$32,0)),"Error -- Availability entered in an incorrect format"))</f>
        <v>N</v>
      </c>
    </row>
    <row r="67" spans="2:28" ht="33" x14ac:dyDescent="0.3">
      <c r="B67" s="24">
        <f t="shared" si="0"/>
        <v>56</v>
      </c>
      <c r="C67" s="362" t="s">
        <v>524</v>
      </c>
      <c r="D67" s="370" t="s">
        <v>19</v>
      </c>
      <c r="E67" s="174"/>
      <c r="F67" s="175" t="str">
        <f t="shared" si="3"/>
        <v/>
      </c>
      <c r="G67" s="197"/>
      <c r="H67" s="188"/>
      <c r="AB67" t="str">
        <f>IF(LEN($E67)=0,"N",_xlfn.IFNA(INDEX('RFP Project Manager'!$D$27:$D$32,MATCH($E67,'RFP Project Manager'!$D$27:$D$32,0)),"Error -- Availability entered in an incorrect format"))</f>
        <v>N</v>
      </c>
    </row>
    <row r="68" spans="2:28" ht="49.5" x14ac:dyDescent="0.3">
      <c r="B68" s="24">
        <f t="shared" si="0"/>
        <v>57</v>
      </c>
      <c r="C68" s="362" t="s">
        <v>525</v>
      </c>
      <c r="D68" s="370" t="s">
        <v>22</v>
      </c>
      <c r="E68" s="174"/>
      <c r="F68" s="175" t="str">
        <f t="shared" si="3"/>
        <v/>
      </c>
      <c r="G68" s="197"/>
      <c r="H68" s="188"/>
      <c r="AB68" t="str">
        <f>IF(LEN($E68)=0,"N",_xlfn.IFNA(INDEX('RFP Project Manager'!$D$27:$D$32,MATCH($E68,'RFP Project Manager'!$D$27:$D$32,0)),"Error -- Availability entered in an incorrect format"))</f>
        <v>N</v>
      </c>
    </row>
    <row r="69" spans="2:28" ht="49.5" x14ac:dyDescent="0.3">
      <c r="B69" s="24">
        <f t="shared" si="0"/>
        <v>58</v>
      </c>
      <c r="C69" s="362" t="s">
        <v>526</v>
      </c>
      <c r="D69" s="370" t="s">
        <v>19</v>
      </c>
      <c r="E69" s="174"/>
      <c r="F69" s="175" t="str">
        <f t="shared" si="3"/>
        <v/>
      </c>
      <c r="G69" s="197"/>
      <c r="H69" s="188"/>
      <c r="AB69" t="str">
        <f>IF(LEN($E69)=0,"N",_xlfn.IFNA(INDEX('RFP Project Manager'!$D$27:$D$32,MATCH($E69,'RFP Project Manager'!$D$27:$D$32,0)),"Error -- Availability entered in an incorrect format"))</f>
        <v>N</v>
      </c>
    </row>
    <row r="70" spans="2:28" ht="33" x14ac:dyDescent="0.3">
      <c r="B70" s="24">
        <f t="shared" si="0"/>
        <v>59</v>
      </c>
      <c r="C70" s="362" t="s">
        <v>527</v>
      </c>
      <c r="D70" s="370" t="s">
        <v>19</v>
      </c>
      <c r="E70" s="174"/>
      <c r="F70" s="175" t="str">
        <f t="shared" si="3"/>
        <v/>
      </c>
      <c r="G70" s="197"/>
      <c r="H70" s="188"/>
      <c r="AB70" t="str">
        <f>IF(LEN($E70)=0,"N",_xlfn.IFNA(INDEX('RFP Project Manager'!$D$27:$D$32,MATCH($E70,'RFP Project Manager'!$D$27:$D$32,0)),"Error -- Availability entered in an incorrect format"))</f>
        <v>N</v>
      </c>
    </row>
    <row r="71" spans="2:28" ht="33" x14ac:dyDescent="0.3">
      <c r="B71" s="24">
        <f t="shared" ref="B71:B121" si="4">IF(B70&lt;&gt;0,B70+1,B69+1)</f>
        <v>60</v>
      </c>
      <c r="C71" s="362" t="s">
        <v>528</v>
      </c>
      <c r="D71" s="370" t="s">
        <v>21</v>
      </c>
      <c r="E71" s="174"/>
      <c r="F71" s="175" t="str">
        <f t="shared" si="3"/>
        <v/>
      </c>
      <c r="G71" s="197"/>
      <c r="H71" s="188"/>
      <c r="AB71" t="str">
        <f>IF(LEN($E71)=0,"N",_xlfn.IFNA(INDEX('RFP Project Manager'!$D$27:$D$32,MATCH($E71,'RFP Project Manager'!$D$27:$D$32,0)),"Error -- Availability entered in an incorrect format"))</f>
        <v>N</v>
      </c>
    </row>
    <row r="72" spans="2:28" ht="33" x14ac:dyDescent="0.3">
      <c r="B72" s="24">
        <f t="shared" si="4"/>
        <v>61</v>
      </c>
      <c r="C72" s="362" t="s">
        <v>529</v>
      </c>
      <c r="D72" s="370" t="s">
        <v>19</v>
      </c>
      <c r="E72" s="174"/>
      <c r="F72" s="175" t="str">
        <f t="shared" si="3"/>
        <v/>
      </c>
      <c r="G72" s="197"/>
      <c r="H72" s="188"/>
      <c r="AB72" t="str">
        <f>IF(LEN($E72)=0,"N",_xlfn.IFNA(INDEX('RFP Project Manager'!$D$27:$D$32,MATCH($E72,'RFP Project Manager'!$D$27:$D$32,0)),"Error -- Availability entered in an incorrect format"))</f>
        <v>N</v>
      </c>
    </row>
    <row r="73" spans="2:28" ht="16.5" x14ac:dyDescent="0.3">
      <c r="B73" s="24">
        <f t="shared" si="4"/>
        <v>62</v>
      </c>
      <c r="C73" s="362" t="s">
        <v>530</v>
      </c>
      <c r="D73" s="370" t="s">
        <v>19</v>
      </c>
      <c r="E73" s="174"/>
      <c r="F73" s="175" t="str">
        <f t="shared" si="3"/>
        <v/>
      </c>
      <c r="G73" s="197"/>
      <c r="H73" s="188"/>
      <c r="AB73" t="str">
        <f>IF(LEN($E73)=0,"N",_xlfn.IFNA(INDEX('RFP Project Manager'!$D$27:$D$32,MATCH($E73,'RFP Project Manager'!$D$27:$D$32,0)),"Error -- Availability entered in an incorrect format"))</f>
        <v>N</v>
      </c>
    </row>
    <row r="74" spans="2:28" ht="33" x14ac:dyDescent="0.3">
      <c r="B74" s="24">
        <f t="shared" si="4"/>
        <v>63</v>
      </c>
      <c r="C74" s="362" t="s">
        <v>531</v>
      </c>
      <c r="D74" s="370" t="s">
        <v>21</v>
      </c>
      <c r="E74" s="174"/>
      <c r="F74" s="175" t="str">
        <f t="shared" si="3"/>
        <v/>
      </c>
      <c r="G74" s="197"/>
      <c r="H74" s="188"/>
      <c r="AB74" t="str">
        <f>IF(LEN($E74)=0,"N",_xlfn.IFNA(INDEX('RFP Project Manager'!$D$27:$D$32,MATCH($E74,'RFP Project Manager'!$D$27:$D$32,0)),"Error -- Availability entered in an incorrect format"))</f>
        <v>N</v>
      </c>
    </row>
    <row r="75" spans="2:28" ht="49.5" x14ac:dyDescent="0.3">
      <c r="B75" s="24">
        <f t="shared" si="4"/>
        <v>64</v>
      </c>
      <c r="C75" s="362" t="s">
        <v>1282</v>
      </c>
      <c r="D75" s="370" t="s">
        <v>19</v>
      </c>
      <c r="E75" s="174"/>
      <c r="F75" s="175" t="str">
        <f t="shared" si="3"/>
        <v/>
      </c>
      <c r="G75" s="197"/>
      <c r="H75" s="188"/>
      <c r="AB75" t="str">
        <f>IF(LEN($E75)=0,"N",_xlfn.IFNA(INDEX('RFP Project Manager'!$D$27:$D$32,MATCH($E75,'RFP Project Manager'!$D$27:$D$32,0)),"Error -- Availability entered in an incorrect format"))</f>
        <v>N</v>
      </c>
    </row>
    <row r="76" spans="2:28" ht="33" x14ac:dyDescent="0.3">
      <c r="B76" s="24">
        <f t="shared" si="4"/>
        <v>65</v>
      </c>
      <c r="C76" s="362" t="s">
        <v>532</v>
      </c>
      <c r="D76" s="370" t="s">
        <v>21</v>
      </c>
      <c r="E76" s="174"/>
      <c r="F76" s="175" t="str">
        <f t="shared" si="3"/>
        <v/>
      </c>
      <c r="G76" s="197"/>
      <c r="H76" s="188"/>
      <c r="AB76" t="str">
        <f>IF(LEN($E76)=0,"N",_xlfn.IFNA(INDEX('RFP Project Manager'!$D$27:$D$32,MATCH($E76,'RFP Project Manager'!$D$27:$D$32,0)),"Error -- Availability entered in an incorrect format"))</f>
        <v>N</v>
      </c>
    </row>
    <row r="77" spans="2:28" ht="33" x14ac:dyDescent="0.3">
      <c r="B77" s="24">
        <f t="shared" si="4"/>
        <v>66</v>
      </c>
      <c r="C77" s="362" t="s">
        <v>533</v>
      </c>
      <c r="D77" s="370" t="s">
        <v>19</v>
      </c>
      <c r="E77" s="174"/>
      <c r="F77" s="175" t="str">
        <f t="shared" si="3"/>
        <v/>
      </c>
      <c r="G77" s="197"/>
      <c r="H77" s="188"/>
      <c r="AB77" t="str">
        <f>IF(LEN($E77)=0,"N",_xlfn.IFNA(INDEX('RFP Project Manager'!$D$27:$D$32,MATCH($E77,'RFP Project Manager'!$D$27:$D$32,0)),"Error -- Availability entered in an incorrect format"))</f>
        <v>N</v>
      </c>
    </row>
    <row r="78" spans="2:28" ht="16.5" x14ac:dyDescent="0.3">
      <c r="B78" s="24">
        <f t="shared" si="4"/>
        <v>67</v>
      </c>
      <c r="C78" s="362" t="s">
        <v>534</v>
      </c>
      <c r="D78" s="370" t="s">
        <v>19</v>
      </c>
      <c r="E78" s="174"/>
      <c r="F78" s="175" t="str">
        <f t="shared" si="3"/>
        <v/>
      </c>
      <c r="G78" s="197"/>
      <c r="H78" s="188"/>
      <c r="AB78" t="str">
        <f>IF(LEN($E78)=0,"N",_xlfn.IFNA(INDEX('RFP Project Manager'!$D$27:$D$32,MATCH($E78,'RFP Project Manager'!$D$27:$D$32,0)),"Error -- Availability entered in an incorrect format"))</f>
        <v>N</v>
      </c>
    </row>
    <row r="79" spans="2:28" ht="16.5" x14ac:dyDescent="0.3">
      <c r="B79" s="24">
        <f t="shared" si="4"/>
        <v>68</v>
      </c>
      <c r="C79" s="362" t="s">
        <v>535</v>
      </c>
      <c r="D79" s="370" t="s">
        <v>21</v>
      </c>
      <c r="E79" s="174"/>
      <c r="F79" s="175" t="str">
        <f t="shared" si="3"/>
        <v/>
      </c>
      <c r="G79" s="197"/>
      <c r="H79" s="188"/>
      <c r="AB79" t="str">
        <f>IF(LEN($E79)=0,"N",_xlfn.IFNA(INDEX('RFP Project Manager'!$D$27:$D$32,MATCH($E79,'RFP Project Manager'!$D$27:$D$32,0)),"Error -- Availability entered in an incorrect format"))</f>
        <v>N</v>
      </c>
    </row>
    <row r="80" spans="2:28" ht="33" x14ac:dyDescent="0.3">
      <c r="B80" s="24">
        <f t="shared" si="4"/>
        <v>69</v>
      </c>
      <c r="C80" s="362" t="s">
        <v>536</v>
      </c>
      <c r="D80" s="370" t="s">
        <v>19</v>
      </c>
      <c r="E80" s="174"/>
      <c r="F80" s="175" t="str">
        <f t="shared" si="3"/>
        <v/>
      </c>
      <c r="G80" s="197"/>
      <c r="H80" s="188"/>
      <c r="AB80" t="str">
        <f>IF(LEN($E80)=0,"N",_xlfn.IFNA(INDEX('RFP Project Manager'!$D$27:$D$32,MATCH($E80,'RFP Project Manager'!$D$27:$D$32,0)),"Error -- Availability entered in an incorrect format"))</f>
        <v>N</v>
      </c>
    </row>
    <row r="81" spans="2:28" ht="16.5" x14ac:dyDescent="0.3">
      <c r="B81" s="24">
        <f t="shared" si="4"/>
        <v>70</v>
      </c>
      <c r="C81" s="362" t="s">
        <v>537</v>
      </c>
      <c r="D81" s="370" t="s">
        <v>21</v>
      </c>
      <c r="E81" s="174"/>
      <c r="F81" s="175" t="str">
        <f t="shared" si="3"/>
        <v/>
      </c>
      <c r="G81" s="197"/>
      <c r="H81" s="188"/>
      <c r="AB81" t="str">
        <f>IF(LEN($E81)=0,"N",_xlfn.IFNA(INDEX('RFP Project Manager'!$D$27:$D$32,MATCH($E81,'RFP Project Manager'!$D$27:$D$32,0)),"Error -- Availability entered in an incorrect format"))</f>
        <v>N</v>
      </c>
    </row>
    <row r="82" spans="2:28" ht="33" x14ac:dyDescent="0.3">
      <c r="B82" s="24">
        <f t="shared" si="4"/>
        <v>71</v>
      </c>
      <c r="C82" s="362" t="s">
        <v>538</v>
      </c>
      <c r="D82" s="370" t="s">
        <v>19</v>
      </c>
      <c r="E82" s="174"/>
      <c r="F82" s="175" t="str">
        <f t="shared" si="3"/>
        <v/>
      </c>
      <c r="G82" s="197"/>
      <c r="H82" s="188"/>
      <c r="AB82" t="str">
        <f>IF(LEN($E82)=0,"N",_xlfn.IFNA(INDEX('RFP Project Manager'!$D$27:$D$32,MATCH($E82,'RFP Project Manager'!$D$27:$D$32,0)),"Error -- Availability entered in an incorrect format"))</f>
        <v>N</v>
      </c>
    </row>
    <row r="83" spans="2:28" ht="49.5" x14ac:dyDescent="0.3">
      <c r="B83" s="24">
        <f t="shared" si="4"/>
        <v>72</v>
      </c>
      <c r="C83" s="362" t="s">
        <v>539</v>
      </c>
      <c r="D83" s="370" t="s">
        <v>21</v>
      </c>
      <c r="E83" s="174"/>
      <c r="F83" s="175" t="str">
        <f t="shared" si="3"/>
        <v/>
      </c>
      <c r="G83" s="197"/>
      <c r="H83" s="188"/>
      <c r="AB83" t="str">
        <f>IF(LEN($E83)=0,"N",_xlfn.IFNA(INDEX('RFP Project Manager'!$D$27:$D$32,MATCH($E83,'RFP Project Manager'!$D$27:$D$32,0)),"Error -- Availability entered in an incorrect format"))</f>
        <v>N</v>
      </c>
    </row>
    <row r="84" spans="2:28" ht="49.5" x14ac:dyDescent="0.3">
      <c r="B84" s="24">
        <f t="shared" si="4"/>
        <v>73</v>
      </c>
      <c r="C84" s="362" t="s">
        <v>540</v>
      </c>
      <c r="D84" s="370" t="s">
        <v>19</v>
      </c>
      <c r="E84" s="174"/>
      <c r="F84" s="175" t="str">
        <f t="shared" si="3"/>
        <v/>
      </c>
      <c r="G84" s="197"/>
      <c r="H84" s="188"/>
      <c r="AB84" t="str">
        <f>IF(LEN($E84)=0,"N",_xlfn.IFNA(INDEX('RFP Project Manager'!$D$27:$D$32,MATCH($E84,'RFP Project Manager'!$D$27:$D$32,0)),"Error -- Availability entered in an incorrect format"))</f>
        <v>N</v>
      </c>
    </row>
    <row r="85" spans="2:28" ht="33" x14ac:dyDescent="0.3">
      <c r="B85" s="24">
        <f t="shared" si="4"/>
        <v>74</v>
      </c>
      <c r="C85" s="362" t="s">
        <v>541</v>
      </c>
      <c r="D85" s="370" t="s">
        <v>19</v>
      </c>
      <c r="E85" s="174"/>
      <c r="F85" s="175" t="str">
        <f t="shared" si="3"/>
        <v/>
      </c>
      <c r="G85" s="197"/>
      <c r="H85" s="188"/>
      <c r="AB85" t="str">
        <f>IF(LEN($E85)=0,"N",_xlfn.IFNA(INDEX('RFP Project Manager'!$D$27:$D$32,MATCH($E85,'RFP Project Manager'!$D$27:$D$32,0)),"Error -- Availability entered in an incorrect format"))</f>
        <v>N</v>
      </c>
    </row>
    <row r="86" spans="2:28" ht="33" x14ac:dyDescent="0.3">
      <c r="B86" s="24">
        <f t="shared" si="4"/>
        <v>75</v>
      </c>
      <c r="C86" s="362" t="s">
        <v>542</v>
      </c>
      <c r="D86" s="370" t="s">
        <v>19</v>
      </c>
      <c r="E86" s="174"/>
      <c r="F86" s="175" t="str">
        <f t="shared" si="3"/>
        <v/>
      </c>
      <c r="G86" s="197"/>
      <c r="H86" s="188"/>
      <c r="AB86" t="str">
        <f>IF(LEN($E86)=0,"N",_xlfn.IFNA(INDEX('RFP Project Manager'!$D$27:$D$32,MATCH($E86,'RFP Project Manager'!$D$27:$D$32,0)),"Error -- Availability entered in an incorrect format"))</f>
        <v>N</v>
      </c>
    </row>
    <row r="87" spans="2:28" ht="33" x14ac:dyDescent="0.3">
      <c r="B87" s="24">
        <f t="shared" si="4"/>
        <v>76</v>
      </c>
      <c r="C87" s="362" t="s">
        <v>543</v>
      </c>
      <c r="D87" s="370" t="s">
        <v>19</v>
      </c>
      <c r="E87" s="174"/>
      <c r="F87" s="175" t="str">
        <f t="shared" si="3"/>
        <v/>
      </c>
      <c r="G87" s="197"/>
      <c r="H87" s="188"/>
      <c r="AB87" t="str">
        <f>IF(LEN($E87)=0,"N",_xlfn.IFNA(INDEX('RFP Project Manager'!$D$27:$D$32,MATCH($E87,'RFP Project Manager'!$D$27:$D$32,0)),"Error -- Availability entered in an incorrect format"))</f>
        <v>N</v>
      </c>
    </row>
    <row r="88" spans="2:28" ht="66" x14ac:dyDescent="0.3">
      <c r="B88" s="24">
        <f t="shared" si="4"/>
        <v>77</v>
      </c>
      <c r="C88" s="362" t="s">
        <v>544</v>
      </c>
      <c r="D88" s="370" t="s">
        <v>19</v>
      </c>
      <c r="E88" s="174"/>
      <c r="F88" s="175" t="str">
        <f t="shared" si="3"/>
        <v/>
      </c>
      <c r="G88" s="197"/>
      <c r="H88" s="188"/>
      <c r="AB88" t="str">
        <f>IF(LEN($E88)=0,"N",_xlfn.IFNA(INDEX('RFP Project Manager'!$D$27:$D$32,MATCH($E88,'RFP Project Manager'!$D$27:$D$32,0)),"Error -- Availability entered in an incorrect format"))</f>
        <v>N</v>
      </c>
    </row>
    <row r="89" spans="2:28" ht="33" x14ac:dyDescent="0.3">
      <c r="B89" s="24">
        <f t="shared" si="4"/>
        <v>78</v>
      </c>
      <c r="C89" s="362" t="s">
        <v>545</v>
      </c>
      <c r="D89" s="370" t="s">
        <v>19</v>
      </c>
      <c r="E89" s="174"/>
      <c r="F89" s="175" t="str">
        <f t="shared" si="3"/>
        <v/>
      </c>
      <c r="G89" s="197"/>
      <c r="H89" s="188"/>
      <c r="AB89" t="str">
        <f>IF(LEN($E89)=0,"N",_xlfn.IFNA(INDEX('RFP Project Manager'!$D$27:$D$32,MATCH($E89,'RFP Project Manager'!$D$27:$D$32,0)),"Error -- Availability entered in an incorrect format"))</f>
        <v>N</v>
      </c>
    </row>
    <row r="90" spans="2:28" ht="17.25" thickBot="1" x14ac:dyDescent="0.35">
      <c r="B90" s="24">
        <f t="shared" si="4"/>
        <v>79</v>
      </c>
      <c r="C90" s="362" t="s">
        <v>546</v>
      </c>
      <c r="D90" s="370" t="s">
        <v>19</v>
      </c>
      <c r="E90" s="174"/>
      <c r="F90" s="175" t="str">
        <f t="shared" si="3"/>
        <v/>
      </c>
      <c r="G90" s="197"/>
      <c r="H90" s="188"/>
      <c r="AB90" t="str">
        <f>IF(LEN($E90)=0,"N",_xlfn.IFNA(INDEX('RFP Project Manager'!$D$27:$D$32,MATCH($E90,'RFP Project Manager'!$D$27:$D$32,0)),"Error -- Availability entered in an incorrect format"))</f>
        <v>N</v>
      </c>
    </row>
    <row r="91" spans="2:28" ht="19.5" thickBot="1" x14ac:dyDescent="0.3">
      <c r="B91" s="24"/>
      <c r="C91" s="28" t="s">
        <v>547</v>
      </c>
      <c r="D91" s="29"/>
      <c r="E91" s="193"/>
      <c r="F91" s="193"/>
      <c r="G91" s="193"/>
      <c r="H91" s="194"/>
      <c r="AB91" t="str">
        <f>IF(LEN($E91)=0,"N",_xlfn.IFNA(INDEX('RFP Project Manager'!$D$27:$D$32,MATCH($E91,'RFP Project Manager'!$D$27:$D$32,0)),"Error -- Availability entered in an incorrect format"))</f>
        <v>N</v>
      </c>
    </row>
    <row r="92" spans="2:28" ht="16.5" x14ac:dyDescent="0.3">
      <c r="B92" s="24">
        <f t="shared" si="4"/>
        <v>80</v>
      </c>
      <c r="C92" s="362" t="s">
        <v>548</v>
      </c>
      <c r="D92" s="370" t="s">
        <v>19</v>
      </c>
      <c r="E92" s="170"/>
      <c r="F92" s="175" t="str">
        <f>IF($C$4="Primary Vendor Module Name Here","",$C$4)</f>
        <v/>
      </c>
      <c r="G92" s="197"/>
      <c r="H92" s="188"/>
      <c r="AB92" t="str">
        <f>IF(LEN($E92)=0,"N",_xlfn.IFNA(INDEX('RFP Project Manager'!$D$27:$D$32,MATCH($E92,'RFP Project Manager'!$D$27:$D$32,0)),"Error -- Availability entered in an incorrect format"))</f>
        <v>N</v>
      </c>
    </row>
    <row r="93" spans="2:28" ht="33.75" thickBot="1" x14ac:dyDescent="0.35">
      <c r="B93" s="24">
        <f t="shared" si="4"/>
        <v>81</v>
      </c>
      <c r="C93" s="362" t="s">
        <v>549</v>
      </c>
      <c r="D93" s="370" t="s">
        <v>19</v>
      </c>
      <c r="E93" s="174"/>
      <c r="F93" s="175" t="str">
        <f>IF($C$4="Primary Vendor Module Name Here","",$C$4)</f>
        <v/>
      </c>
      <c r="G93" s="197"/>
      <c r="H93" s="188"/>
      <c r="AB93" t="str">
        <f>IF(LEN($E93)=0,"N",_xlfn.IFNA(INDEX('RFP Project Manager'!$D$27:$D$32,MATCH($E93,'RFP Project Manager'!$D$27:$D$32,0)),"Error -- Availability entered in an incorrect format"))</f>
        <v>N</v>
      </c>
    </row>
    <row r="94" spans="2:28" ht="19.5" thickBot="1" x14ac:dyDescent="0.3">
      <c r="B94" s="24"/>
      <c r="C94" s="28" t="s">
        <v>550</v>
      </c>
      <c r="D94" s="29"/>
      <c r="E94" s="193"/>
      <c r="F94" s="193"/>
      <c r="G94" s="193"/>
      <c r="H94" s="194"/>
      <c r="AB94" t="str">
        <f>IF(LEN($E94)=0,"N",_xlfn.IFNA(INDEX('RFP Project Manager'!$D$27:$D$32,MATCH($E94,'RFP Project Manager'!$D$27:$D$32,0)),"Error -- Availability entered in an incorrect format"))</f>
        <v>N</v>
      </c>
    </row>
    <row r="95" spans="2:28" ht="33" x14ac:dyDescent="0.3">
      <c r="B95" s="24">
        <f t="shared" si="4"/>
        <v>82</v>
      </c>
      <c r="C95" s="362" t="s">
        <v>551</v>
      </c>
      <c r="D95" s="370" t="s">
        <v>19</v>
      </c>
      <c r="E95" s="170"/>
      <c r="F95" s="175" t="str">
        <f>IF($C$4="Primary Vendor Module Name Here","",$C$4)</f>
        <v/>
      </c>
      <c r="G95" s="197"/>
      <c r="H95" s="188"/>
      <c r="AB95" t="str">
        <f>IF(LEN($E95)=0,"N",_xlfn.IFNA(INDEX('RFP Project Manager'!$D$27:$D$32,MATCH($E95,'RFP Project Manager'!$D$27:$D$32,0)),"Error -- Availability entered in an incorrect format"))</f>
        <v>N</v>
      </c>
    </row>
    <row r="96" spans="2:28" ht="16.5" x14ac:dyDescent="0.3">
      <c r="B96" s="24">
        <f t="shared" si="4"/>
        <v>83</v>
      </c>
      <c r="C96" s="362" t="s">
        <v>552</v>
      </c>
      <c r="D96" s="370" t="s">
        <v>21</v>
      </c>
      <c r="E96" s="174"/>
      <c r="F96" s="175" t="str">
        <f>IF($C$4="Primary Vendor Module Name Here","",$C$4)</f>
        <v/>
      </c>
      <c r="G96" s="197"/>
      <c r="H96" s="188"/>
      <c r="AB96" t="str">
        <f>IF(LEN($E96)=0,"N",_xlfn.IFNA(INDEX('RFP Project Manager'!$D$27:$D$32,MATCH($E96,'RFP Project Manager'!$D$27:$D$32,0)),"Error -- Availability entered in an incorrect format"))</f>
        <v>N</v>
      </c>
    </row>
    <row r="97" spans="2:28" ht="33" x14ac:dyDescent="0.3">
      <c r="B97" s="24">
        <f t="shared" si="4"/>
        <v>84</v>
      </c>
      <c r="C97" s="362" t="s">
        <v>553</v>
      </c>
      <c r="D97" s="370" t="s">
        <v>19</v>
      </c>
      <c r="E97" s="174"/>
      <c r="F97" s="175" t="str">
        <f>IF($C$4="Primary Vendor Module Name Here","",$C$4)</f>
        <v/>
      </c>
      <c r="G97" s="197"/>
      <c r="H97" s="188"/>
      <c r="AB97" t="str">
        <f>IF(LEN($E97)=0,"N",_xlfn.IFNA(INDEX('RFP Project Manager'!$D$27:$D$32,MATCH($E97,'RFP Project Manager'!$D$27:$D$32,0)),"Error -- Availability entered in an incorrect format"))</f>
        <v>N</v>
      </c>
    </row>
    <row r="98" spans="2:28" ht="33" x14ac:dyDescent="0.3">
      <c r="B98" s="24">
        <f t="shared" si="4"/>
        <v>85</v>
      </c>
      <c r="C98" s="362" t="s">
        <v>554</v>
      </c>
      <c r="D98" s="370" t="s">
        <v>19</v>
      </c>
      <c r="E98" s="174"/>
      <c r="F98" s="175" t="str">
        <f>IF($C$4="Primary Vendor Module Name Here","",$C$4)</f>
        <v/>
      </c>
      <c r="G98" s="197"/>
      <c r="H98" s="188"/>
      <c r="AB98" t="str">
        <f>IF(LEN($E98)=0,"N",_xlfn.IFNA(INDEX('RFP Project Manager'!$D$27:$D$32,MATCH($E98,'RFP Project Manager'!$D$27:$D$32,0)),"Error -- Availability entered in an incorrect format"))</f>
        <v>N</v>
      </c>
    </row>
    <row r="99" spans="2:28" ht="17.25" thickBot="1" x14ac:dyDescent="0.35">
      <c r="B99" s="24">
        <f t="shared" si="4"/>
        <v>86</v>
      </c>
      <c r="C99" s="362" t="s">
        <v>555</v>
      </c>
      <c r="D99" s="370" t="s">
        <v>19</v>
      </c>
      <c r="E99" s="174"/>
      <c r="F99" s="175" t="str">
        <f>IF($C$4="Primary Vendor Module Name Here","",$C$4)</f>
        <v/>
      </c>
      <c r="G99" s="197"/>
      <c r="H99" s="188"/>
      <c r="AB99" t="str">
        <f>IF(LEN($E99)=0,"N",_xlfn.IFNA(INDEX('RFP Project Manager'!$D$27:$D$32,MATCH($E99,'RFP Project Manager'!$D$27:$D$32,0)),"Error -- Availability entered in an incorrect format"))</f>
        <v>N</v>
      </c>
    </row>
    <row r="100" spans="2:28" ht="19.5" thickBot="1" x14ac:dyDescent="0.3">
      <c r="B100" s="24"/>
      <c r="C100" s="28" t="s">
        <v>556</v>
      </c>
      <c r="D100" s="29"/>
      <c r="E100" s="193"/>
      <c r="F100" s="193"/>
      <c r="G100" s="193"/>
      <c r="H100" s="194"/>
      <c r="AB100" t="str">
        <f>IF(LEN($E100)=0,"N",_xlfn.IFNA(INDEX('RFP Project Manager'!$D$27:$D$32,MATCH($E100,'RFP Project Manager'!$D$27:$D$32,0)),"Error -- Availability entered in an incorrect format"))</f>
        <v>N</v>
      </c>
    </row>
    <row r="101" spans="2:28" ht="49.5" x14ac:dyDescent="0.3">
      <c r="B101" s="24">
        <f t="shared" si="4"/>
        <v>87</v>
      </c>
      <c r="C101" s="362" t="s">
        <v>557</v>
      </c>
      <c r="D101" s="370" t="s">
        <v>19</v>
      </c>
      <c r="E101" s="170"/>
      <c r="F101" s="175" t="str">
        <f t="shared" ref="F101:F118" si="5">IF($C$4="Primary Vendor Module Name Here","",$C$4)</f>
        <v/>
      </c>
      <c r="G101" s="197"/>
      <c r="H101" s="188"/>
      <c r="AB101" t="str">
        <f>IF(LEN($E101)=0,"N",_xlfn.IFNA(INDEX('RFP Project Manager'!$D$27:$D$32,MATCH($E101,'RFP Project Manager'!$D$27:$D$32,0)),"Error -- Availability entered in an incorrect format"))</f>
        <v>N</v>
      </c>
    </row>
    <row r="102" spans="2:28" ht="49.5" x14ac:dyDescent="0.3">
      <c r="B102" s="24">
        <f t="shared" si="4"/>
        <v>88</v>
      </c>
      <c r="C102" s="362" t="s">
        <v>558</v>
      </c>
      <c r="D102" s="370" t="s">
        <v>19</v>
      </c>
      <c r="E102" s="174"/>
      <c r="F102" s="175" t="str">
        <f t="shared" si="5"/>
        <v/>
      </c>
      <c r="G102" s="197"/>
      <c r="H102" s="188"/>
      <c r="AB102" t="str">
        <f>IF(LEN($E102)=0,"N",_xlfn.IFNA(INDEX('RFP Project Manager'!$D$27:$D$32,MATCH($E102,'RFP Project Manager'!$D$27:$D$32,0)),"Error -- Availability entered in an incorrect format"))</f>
        <v>N</v>
      </c>
    </row>
    <row r="103" spans="2:28" ht="33" x14ac:dyDescent="0.3">
      <c r="B103" s="24">
        <f t="shared" si="4"/>
        <v>89</v>
      </c>
      <c r="C103" s="362" t="s">
        <v>559</v>
      </c>
      <c r="D103" s="370" t="s">
        <v>19</v>
      </c>
      <c r="E103" s="174"/>
      <c r="F103" s="175" t="str">
        <f t="shared" si="5"/>
        <v/>
      </c>
      <c r="G103" s="197"/>
      <c r="H103" s="188"/>
      <c r="AB103" t="str">
        <f>IF(LEN($E103)=0,"N",_xlfn.IFNA(INDEX('RFP Project Manager'!$D$27:$D$32,MATCH($E103,'RFP Project Manager'!$D$27:$D$32,0)),"Error -- Availability entered in an incorrect format"))</f>
        <v>N</v>
      </c>
    </row>
    <row r="104" spans="2:28" ht="49.5" x14ac:dyDescent="0.3">
      <c r="B104" s="24">
        <f t="shared" si="4"/>
        <v>90</v>
      </c>
      <c r="C104" s="362" t="s">
        <v>560</v>
      </c>
      <c r="D104" s="370" t="s">
        <v>19</v>
      </c>
      <c r="E104" s="174"/>
      <c r="F104" s="175" t="str">
        <f t="shared" si="5"/>
        <v/>
      </c>
      <c r="G104" s="197"/>
      <c r="H104" s="188"/>
      <c r="AB104" t="str">
        <f>IF(LEN($E104)=0,"N",_xlfn.IFNA(INDEX('RFP Project Manager'!$D$27:$D$32,MATCH($E104,'RFP Project Manager'!$D$27:$D$32,0)),"Error -- Availability entered in an incorrect format"))</f>
        <v>N</v>
      </c>
    </row>
    <row r="105" spans="2:28" ht="16.5" x14ac:dyDescent="0.3">
      <c r="B105" s="24">
        <f t="shared" si="4"/>
        <v>91</v>
      </c>
      <c r="C105" s="362" t="s">
        <v>561</v>
      </c>
      <c r="D105" s="370" t="s">
        <v>19</v>
      </c>
      <c r="E105" s="174"/>
      <c r="F105" s="175" t="str">
        <f t="shared" si="5"/>
        <v/>
      </c>
      <c r="G105" s="197"/>
      <c r="H105" s="188"/>
      <c r="AB105" t="str">
        <f>IF(LEN($E105)=0,"N",_xlfn.IFNA(INDEX('RFP Project Manager'!$D$27:$D$32,MATCH($E105,'RFP Project Manager'!$D$27:$D$32,0)),"Error -- Availability entered in an incorrect format"))</f>
        <v>N</v>
      </c>
    </row>
    <row r="106" spans="2:28" ht="16.5" x14ac:dyDescent="0.3">
      <c r="B106" s="24">
        <f t="shared" si="4"/>
        <v>92</v>
      </c>
      <c r="C106" s="362" t="s">
        <v>562</v>
      </c>
      <c r="D106" s="370" t="s">
        <v>19</v>
      </c>
      <c r="E106" s="174"/>
      <c r="F106" s="175" t="str">
        <f t="shared" si="5"/>
        <v/>
      </c>
      <c r="G106" s="197"/>
      <c r="H106" s="188"/>
      <c r="AB106" t="str">
        <f>IF(LEN($E106)=0,"N",_xlfn.IFNA(INDEX('RFP Project Manager'!$D$27:$D$32,MATCH($E106,'RFP Project Manager'!$D$27:$D$32,0)),"Error -- Availability entered in an incorrect format"))</f>
        <v>N</v>
      </c>
    </row>
    <row r="107" spans="2:28" ht="33" x14ac:dyDescent="0.3">
      <c r="B107" s="24">
        <f t="shared" si="4"/>
        <v>93</v>
      </c>
      <c r="C107" s="362" t="s">
        <v>563</v>
      </c>
      <c r="D107" s="370" t="s">
        <v>19</v>
      </c>
      <c r="E107" s="174"/>
      <c r="F107" s="175" t="str">
        <f t="shared" si="5"/>
        <v/>
      </c>
      <c r="G107" s="197"/>
      <c r="H107" s="188"/>
      <c r="AB107" t="str">
        <f>IF(LEN($E107)=0,"N",_xlfn.IFNA(INDEX('RFP Project Manager'!$D$27:$D$32,MATCH($E107,'RFP Project Manager'!$D$27:$D$32,0)),"Error -- Availability entered in an incorrect format"))</f>
        <v>N</v>
      </c>
    </row>
    <row r="108" spans="2:28" ht="16.5" x14ac:dyDescent="0.3">
      <c r="B108" s="24">
        <f t="shared" si="4"/>
        <v>94</v>
      </c>
      <c r="C108" s="362" t="s">
        <v>564</v>
      </c>
      <c r="D108" s="370" t="s">
        <v>19</v>
      </c>
      <c r="E108" s="174"/>
      <c r="F108" s="175" t="str">
        <f t="shared" si="5"/>
        <v/>
      </c>
      <c r="G108" s="197"/>
      <c r="H108" s="188"/>
      <c r="AB108" t="str">
        <f>IF(LEN($E108)=0,"N",_xlfn.IFNA(INDEX('RFP Project Manager'!$D$27:$D$32,MATCH($E108,'RFP Project Manager'!$D$27:$D$32,0)),"Error -- Availability entered in an incorrect format"))</f>
        <v>N</v>
      </c>
    </row>
    <row r="109" spans="2:28" ht="33" x14ac:dyDescent="0.3">
      <c r="B109" s="24">
        <f t="shared" si="4"/>
        <v>95</v>
      </c>
      <c r="C109" s="362" t="s">
        <v>565</v>
      </c>
      <c r="D109" s="370" t="s">
        <v>19</v>
      </c>
      <c r="E109" s="174"/>
      <c r="F109" s="175" t="str">
        <f t="shared" si="5"/>
        <v/>
      </c>
      <c r="G109" s="197"/>
      <c r="H109" s="188"/>
      <c r="AB109" t="str">
        <f>IF(LEN($E109)=0,"N",_xlfn.IFNA(INDEX('RFP Project Manager'!$D$27:$D$32,MATCH($E109,'RFP Project Manager'!$D$27:$D$32,0)),"Error -- Availability entered in an incorrect format"))</f>
        <v>N</v>
      </c>
    </row>
    <row r="110" spans="2:28" ht="16.5" x14ac:dyDescent="0.3">
      <c r="B110" s="24">
        <f t="shared" si="4"/>
        <v>96</v>
      </c>
      <c r="C110" s="362" t="s">
        <v>566</v>
      </c>
      <c r="D110" s="370" t="s">
        <v>21</v>
      </c>
      <c r="E110" s="174"/>
      <c r="F110" s="175" t="str">
        <f t="shared" si="5"/>
        <v/>
      </c>
      <c r="G110" s="197"/>
      <c r="H110" s="188"/>
      <c r="AB110" t="str">
        <f>IF(LEN($E110)=0,"N",_xlfn.IFNA(INDEX('RFP Project Manager'!$D$27:$D$32,MATCH($E110,'RFP Project Manager'!$D$27:$D$32,0)),"Error -- Availability entered in an incorrect format"))</f>
        <v>N</v>
      </c>
    </row>
    <row r="111" spans="2:28" ht="33" x14ac:dyDescent="0.3">
      <c r="B111" s="24">
        <f t="shared" si="4"/>
        <v>97</v>
      </c>
      <c r="C111" s="362" t="s">
        <v>567</v>
      </c>
      <c r="D111" s="370" t="s">
        <v>19</v>
      </c>
      <c r="E111" s="174"/>
      <c r="F111" s="175" t="str">
        <f t="shared" si="5"/>
        <v/>
      </c>
      <c r="G111" s="197"/>
      <c r="H111" s="188"/>
      <c r="AB111" t="str">
        <f>IF(LEN($E111)=0,"N",_xlfn.IFNA(INDEX('RFP Project Manager'!$D$27:$D$32,MATCH($E111,'RFP Project Manager'!$D$27:$D$32,0)),"Error -- Availability entered in an incorrect format"))</f>
        <v>N</v>
      </c>
    </row>
    <row r="112" spans="2:28" ht="16.5" x14ac:dyDescent="0.3">
      <c r="B112" s="24">
        <f t="shared" si="4"/>
        <v>98</v>
      </c>
      <c r="C112" s="362" t="s">
        <v>568</v>
      </c>
      <c r="D112" s="370" t="s">
        <v>19</v>
      </c>
      <c r="E112" s="174"/>
      <c r="F112" s="175" t="str">
        <f t="shared" si="5"/>
        <v/>
      </c>
      <c r="G112" s="197"/>
      <c r="H112" s="188"/>
      <c r="AB112" t="str">
        <f>IF(LEN($E112)=0,"N",_xlfn.IFNA(INDEX('RFP Project Manager'!$D$27:$D$32,MATCH($E112,'RFP Project Manager'!$D$27:$D$32,0)),"Error -- Availability entered in an incorrect format"))</f>
        <v>N</v>
      </c>
    </row>
    <row r="113" spans="2:28" ht="49.5" x14ac:dyDescent="0.3">
      <c r="B113" s="24">
        <f t="shared" si="4"/>
        <v>99</v>
      </c>
      <c r="C113" s="362" t="s">
        <v>569</v>
      </c>
      <c r="D113" s="370" t="s">
        <v>19</v>
      </c>
      <c r="E113" s="174"/>
      <c r="F113" s="175" t="str">
        <f t="shared" si="5"/>
        <v/>
      </c>
      <c r="G113" s="197"/>
      <c r="H113" s="188"/>
      <c r="AB113" t="str">
        <f>IF(LEN($E113)=0,"N",_xlfn.IFNA(INDEX('RFP Project Manager'!$D$27:$D$32,MATCH($E113,'RFP Project Manager'!$D$27:$D$32,0)),"Error -- Availability entered in an incorrect format"))</f>
        <v>N</v>
      </c>
    </row>
    <row r="114" spans="2:28" ht="16.5" x14ac:dyDescent="0.3">
      <c r="B114" s="24">
        <f t="shared" si="4"/>
        <v>100</v>
      </c>
      <c r="C114" s="362" t="s">
        <v>570</v>
      </c>
      <c r="D114" s="370" t="s">
        <v>19</v>
      </c>
      <c r="E114" s="174"/>
      <c r="F114" s="175" t="str">
        <f t="shared" si="5"/>
        <v/>
      </c>
      <c r="G114" s="197"/>
      <c r="H114" s="188"/>
      <c r="AB114" t="str">
        <f>IF(LEN($E114)=0,"N",_xlfn.IFNA(INDEX('RFP Project Manager'!$D$27:$D$32,MATCH($E114,'RFP Project Manager'!$D$27:$D$32,0)),"Error -- Availability entered in an incorrect format"))</f>
        <v>N</v>
      </c>
    </row>
    <row r="115" spans="2:28" ht="33" x14ac:dyDescent="0.3">
      <c r="B115" s="24">
        <f t="shared" si="4"/>
        <v>101</v>
      </c>
      <c r="C115" s="362" t="s">
        <v>571</v>
      </c>
      <c r="D115" s="370" t="s">
        <v>21</v>
      </c>
      <c r="E115" s="174"/>
      <c r="F115" s="175" t="str">
        <f t="shared" si="5"/>
        <v/>
      </c>
      <c r="G115" s="197"/>
      <c r="H115" s="188"/>
      <c r="AB115" t="str">
        <f>IF(LEN($E115)=0,"N",_xlfn.IFNA(INDEX('RFP Project Manager'!$D$27:$D$32,MATCH($E115,'RFP Project Manager'!$D$27:$D$32,0)),"Error -- Availability entered in an incorrect format"))</f>
        <v>N</v>
      </c>
    </row>
    <row r="116" spans="2:28" ht="49.5" x14ac:dyDescent="0.3">
      <c r="B116" s="24">
        <f t="shared" si="4"/>
        <v>102</v>
      </c>
      <c r="C116" s="362" t="s">
        <v>572</v>
      </c>
      <c r="D116" s="370" t="s">
        <v>19</v>
      </c>
      <c r="E116" s="174"/>
      <c r="F116" s="175" t="str">
        <f t="shared" si="5"/>
        <v/>
      </c>
      <c r="G116" s="197"/>
      <c r="H116" s="188"/>
      <c r="AB116" t="str">
        <f>IF(LEN($E116)=0,"N",_xlfn.IFNA(INDEX('RFP Project Manager'!$D$27:$D$32,MATCH($E116,'RFP Project Manager'!$D$27:$D$32,0)),"Error -- Availability entered in an incorrect format"))</f>
        <v>N</v>
      </c>
    </row>
    <row r="117" spans="2:28" ht="66" x14ac:dyDescent="0.3">
      <c r="B117" s="24">
        <f t="shared" si="4"/>
        <v>103</v>
      </c>
      <c r="C117" s="362" t="s">
        <v>573</v>
      </c>
      <c r="D117" s="370" t="s">
        <v>19</v>
      </c>
      <c r="E117" s="174"/>
      <c r="F117" s="175" t="str">
        <f t="shared" si="5"/>
        <v/>
      </c>
      <c r="G117" s="197"/>
      <c r="H117" s="188"/>
      <c r="AB117" t="str">
        <f>IF(LEN($E117)=0,"N",_xlfn.IFNA(INDEX('RFP Project Manager'!$D$27:$D$32,MATCH($E117,'RFP Project Manager'!$D$27:$D$32,0)),"Error -- Availability entered in an incorrect format"))</f>
        <v>N</v>
      </c>
    </row>
    <row r="118" spans="2:28" ht="50.25" thickBot="1" x14ac:dyDescent="0.35">
      <c r="B118" s="24">
        <f t="shared" si="4"/>
        <v>104</v>
      </c>
      <c r="C118" s="362" t="s">
        <v>1177</v>
      </c>
      <c r="D118" s="370" t="s">
        <v>19</v>
      </c>
      <c r="E118" s="174"/>
      <c r="F118" s="175" t="str">
        <f t="shared" si="5"/>
        <v/>
      </c>
      <c r="G118" s="197"/>
      <c r="H118" s="188"/>
      <c r="AB118" t="str">
        <f>IF(LEN($E118)=0,"N",_xlfn.IFNA(INDEX('RFP Project Manager'!$D$27:$D$32,MATCH($E118,'RFP Project Manager'!$D$27:$D$32,0)),"Error -- Availability entered in an incorrect format"))</f>
        <v>N</v>
      </c>
    </row>
    <row r="119" spans="2:28" ht="19.5" thickBot="1" x14ac:dyDescent="0.3">
      <c r="B119" s="24"/>
      <c r="C119" s="28" t="s">
        <v>574</v>
      </c>
      <c r="D119" s="29"/>
      <c r="E119" s="193"/>
      <c r="F119" s="193"/>
      <c r="G119" s="193"/>
      <c r="H119" s="194"/>
      <c r="AB119" t="str">
        <f>IF(LEN($E119)=0,"N",_xlfn.IFNA(INDEX('RFP Project Manager'!$D$27:$D$32,MATCH($E119,'RFP Project Manager'!$D$27:$D$32,0)),"Error -- Availability entered in an incorrect format"))</f>
        <v>N</v>
      </c>
    </row>
    <row r="120" spans="2:28" ht="33" x14ac:dyDescent="0.3">
      <c r="B120" s="24">
        <f t="shared" si="4"/>
        <v>105</v>
      </c>
      <c r="C120" s="362" t="s">
        <v>1178</v>
      </c>
      <c r="D120" s="370" t="s">
        <v>19</v>
      </c>
      <c r="E120" s="170"/>
      <c r="F120" s="175" t="str">
        <f>IF($C$4="Primary Vendor Module Name Here","",$C$4)</f>
        <v/>
      </c>
      <c r="G120" s="197"/>
      <c r="H120" s="188"/>
      <c r="AB120" t="str">
        <f>IF(LEN($E120)=0,"N",_xlfn.IFNA(INDEX('RFP Project Manager'!$D$27:$D$32,MATCH($E120,'RFP Project Manager'!$D$27:$D$32,0)),"Error -- Availability entered in an incorrect format"))</f>
        <v>N</v>
      </c>
    </row>
    <row r="121" spans="2:28" ht="33.75" thickBot="1" x14ac:dyDescent="0.35">
      <c r="B121" s="24">
        <f t="shared" si="4"/>
        <v>106</v>
      </c>
      <c r="C121" s="367" t="s">
        <v>575</v>
      </c>
      <c r="D121" s="371" t="s">
        <v>19</v>
      </c>
      <c r="E121" s="178"/>
      <c r="F121" s="206" t="str">
        <f>IF($C$4="Primary Vendor Module Name Here","",$C$4)</f>
        <v/>
      </c>
      <c r="G121" s="198"/>
      <c r="H121" s="190"/>
      <c r="AB121" t="str">
        <f>IF(LEN($E121)=0,"N",_xlfn.IFNA(INDEX('RFP Project Manager'!$D$27:$D$32,MATCH($E121,'RFP Project Manager'!$D$27:$D$32,0)),"Error -- Availability entered in an incorrect format"))</f>
        <v>N</v>
      </c>
    </row>
    <row r="122" spans="2:28" x14ac:dyDescent="0.25">
      <c r="AB122" t="str">
        <f>IF(LEN($E122)=0,"N",_xlfn.IFNA(INDEX('RFP Project Manager'!$D$27:$D$32,MATCH($E122,'RFP Project Manager'!$D$27:$D$32,0)),"Error -- Availability entered in an incorrect format"))</f>
        <v>N</v>
      </c>
    </row>
    <row r="123" spans="2:28" x14ac:dyDescent="0.25">
      <c r="AB123" t="str">
        <f>IF(LEN($E123)=0,"N",_xlfn.IFNA(INDEX('RFP Project Manager'!$D$27:$D$32,MATCH($E123,'RFP Project Manager'!$D$27:$D$32,0)),"Error -- Availability entered in an incorrect format"))</f>
        <v>N</v>
      </c>
    </row>
    <row r="124" spans="2:28" x14ac:dyDescent="0.25">
      <c r="AB124" t="str">
        <f>IF(LEN($E124)=0,"N",_xlfn.IFNA(INDEX('RFP Project Manager'!$D$27:$D$32,MATCH($E124,'RFP Project Manager'!$D$27:$D$32,0)),"Error -- Availability entered in an incorrect format"))</f>
        <v>N</v>
      </c>
    </row>
    <row r="125" spans="2:28" x14ac:dyDescent="0.25">
      <c r="AB125" t="str">
        <f>IF(LEN($E125)=0,"N",_xlfn.IFNA(INDEX('RFP Project Manager'!$D$27:$D$32,MATCH($E125,'RFP Project Manager'!$D$27:$D$32,0)),"Error -- Availability entered in an incorrect format"))</f>
        <v>N</v>
      </c>
    </row>
    <row r="126" spans="2:28" x14ac:dyDescent="0.25">
      <c r="AB126" t="str">
        <f>IF(LEN($E126)=0,"N",_xlfn.IFNA(INDEX('RFP Project Manager'!$D$27:$D$32,MATCH($E126,'RFP Project Manager'!$D$27:$D$32,0)),"Error -- Availability entered in an incorrect format"))</f>
        <v>N</v>
      </c>
    </row>
    <row r="127" spans="2:28" x14ac:dyDescent="0.25">
      <c r="AB127" t="str">
        <f>IF(LEN($E127)=0,"N",_xlfn.IFNA(INDEX('RFP Project Manager'!$D$27:$D$32,MATCH($E127,'RFP Project Manager'!$D$27:$D$32,0)),"Error -- Availability entered in an incorrect format"))</f>
        <v>N</v>
      </c>
    </row>
    <row r="128" spans="2: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oz9M3aCcvN3MCAv6fxZYPUkmzZSwOh6fmXSTIyGUn2cDUoHSSqkAWTcoUxhnx3/8tJnAxeyRyz+y1GTHWXuBSw==" saltValue="muD6mng+NgfIu6KSkjOmFQ==" spinCount="100000" sheet="1" objects="1" scenarios="1" selectLockedCells="1"/>
  <mergeCells count="2">
    <mergeCell ref="C1:H1"/>
    <mergeCell ref="C2:H2"/>
  </mergeCells>
  <dataValidations xWindow="1352" yWindow="386" count="11">
    <dataValidation allowBlank="1" showInputMessage="1" showErrorMessage="1" promptTitle="Additional Product Requirement" prompt="Specify product or module required if the functionality is available outside of the base product offering" sqref="F6:F121"/>
    <dataValidation type="list" allowBlank="1" showInputMessage="1" showErrorMessage="1" errorTitle="Entry Error" error="Availability entered in incorrect format_x000a_" prompt="Y - Yes_x000a_R - Reporting_x000a_T - Third Party_x000a_F - Future_x000a_N - No" sqref="E12:E33">
      <formula1>$D$44:$D$49</formula1>
    </dataValidation>
    <dataValidation type="list" allowBlank="1" showInputMessage="1" showErrorMessage="1" errorTitle="Entry Error" error="Availability entered in incorrect format_x000a_" prompt="Y - Yes_x000a_R - Reporting_x000a_T - Third Party_x000a_F - Future_x000a_N - No" sqref="E35:E37">
      <formula1>$D$44:$D$49</formula1>
    </dataValidation>
    <dataValidation type="list" allowBlank="1" showInputMessage="1" showErrorMessage="1" errorTitle="Entry Error" error="Availability entered in incorrect format_x000a_" prompt="Y - Yes_x000a_R - Reporting_x000a_T - Third Party_x000a_F - Future_x000a_N - No" sqref="E39:E40">
      <formula1>$D$44:$D$49</formula1>
    </dataValidation>
    <dataValidation type="list" allowBlank="1" showInputMessage="1" showErrorMessage="1" errorTitle="Entry Error" error="Availability entered in incorrect format_x000a_" prompt="Y - Yes_x000a_R - Reporting_x000a_T - Third Party_x000a_F - Future_x000a_N - No" sqref="E42:E58">
      <formula1>$D$44:$D$49</formula1>
    </dataValidation>
    <dataValidation type="list" allowBlank="1" showInputMessage="1" showErrorMessage="1" errorTitle="Entry Error" error="Availability entered in incorrect format_x000a_" prompt="Y - Yes_x000a_R - Reporting_x000a_T - Third Party_x000a_F - Future_x000a_N - No" sqref="E60:E62">
      <formula1>$D$44:$D$49</formula1>
    </dataValidation>
    <dataValidation type="list" allowBlank="1" showInputMessage="1" showErrorMessage="1" errorTitle="Entry Error" error="Availability entered in incorrect format_x000a_" prompt="Y - Yes_x000a_R - Reporting_x000a_T - Third Party_x000a_F - Future_x000a_N - No" sqref="E64:E90">
      <formula1>$D$44:$D$49</formula1>
    </dataValidation>
    <dataValidation type="list" allowBlank="1" showInputMessage="1" showErrorMessage="1" errorTitle="Entry Error" error="Availability entered in incorrect format_x000a_" prompt="Y - Yes_x000a_R - Reporting_x000a_T - Third Party_x000a_F - Future_x000a_N - No" sqref="E92:E93">
      <formula1>$D$44:$D$49</formula1>
    </dataValidation>
    <dataValidation type="list" allowBlank="1" showInputMessage="1" showErrorMessage="1" errorTitle="Entry Error" error="Availability entered in incorrect format_x000a_" prompt="Y - Yes_x000a_R - Reporting_x000a_T - Third Party_x000a_F - Future_x000a_N - No" sqref="E95:E99">
      <formula1>$D$44:$D$49</formula1>
    </dataValidation>
    <dataValidation type="list" allowBlank="1" showInputMessage="1" showErrorMessage="1" errorTitle="Entry Error" error="Availability entered in incorrect format_x000a_" prompt="Y - Yes_x000a_R - Reporting_x000a_T - Third Party_x000a_F - Future_x000a_N - No" sqref="E101:E118">
      <formula1>$D$44:$D$49</formula1>
    </dataValidation>
    <dataValidation type="list" allowBlank="1" showInputMessage="1" showErrorMessage="1" errorTitle="Entry Error" error="Availability entered in incorrect format_x000a_" prompt="Y - Yes_x000a_R - Reporting_x000a_T - Third Party_x000a_F - Future_x000a_N - No" sqref="E120:E121">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52" yWindow="386"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AA104"/>
  <sheetViews>
    <sheetView workbookViewId="0">
      <selection activeCell="G74" sqref="G74"/>
    </sheetView>
  </sheetViews>
  <sheetFormatPr defaultColWidth="8.85546875" defaultRowHeight="15" x14ac:dyDescent="0.25"/>
  <cols>
    <col min="1" max="1" width="8.85546875" style="260"/>
    <col min="2" max="2" width="7.140625" style="260" customWidth="1"/>
    <col min="3" max="3" width="33.140625" style="260" customWidth="1"/>
    <col min="4" max="4" width="11" style="260" bestFit="1" customWidth="1"/>
    <col min="5" max="5" width="8.85546875" style="260"/>
    <col min="6" max="6" width="19.28515625" style="260" customWidth="1"/>
    <col min="7" max="7" width="41.28515625" style="260" customWidth="1"/>
    <col min="8" max="8" width="10.7109375" style="260" bestFit="1" customWidth="1"/>
    <col min="9" max="16384" width="8.85546875" style="260"/>
  </cols>
  <sheetData>
    <row r="2" spans="2:27" ht="24" thickBot="1" x14ac:dyDescent="0.4">
      <c r="B2" s="259" t="s">
        <v>1235</v>
      </c>
      <c r="AA2" s="261" t="s">
        <v>1262</v>
      </c>
    </row>
    <row r="3" spans="2:27" ht="16.5" thickBot="1" x14ac:dyDescent="0.3">
      <c r="B3" s="262"/>
      <c r="C3" s="263" t="s">
        <v>772</v>
      </c>
      <c r="D3" s="264"/>
      <c r="E3" s="264"/>
      <c r="F3" s="434" t="s">
        <v>2</v>
      </c>
      <c r="G3" s="434"/>
      <c r="H3" s="434" t="s">
        <v>3</v>
      </c>
      <c r="I3" s="434"/>
      <c r="J3" s="434" t="s">
        <v>4</v>
      </c>
      <c r="K3" s="435"/>
    </row>
    <row r="4" spans="2:27" ht="16.5" thickBot="1" x14ac:dyDescent="0.3">
      <c r="B4" s="265">
        <v>1</v>
      </c>
      <c r="C4" s="430" t="s">
        <v>1236</v>
      </c>
      <c r="D4" s="430"/>
      <c r="E4" s="430"/>
      <c r="F4" s="418" t="str">
        <f>G17</f>
        <v>Complete</v>
      </c>
      <c r="G4" s="418"/>
      <c r="H4" s="418" t="s">
        <v>771</v>
      </c>
      <c r="I4" s="418"/>
      <c r="J4" s="418"/>
      <c r="K4" s="418"/>
    </row>
    <row r="5" spans="2:27" ht="16.5" thickBot="1" x14ac:dyDescent="0.3">
      <c r="B5" s="265">
        <v>2</v>
      </c>
      <c r="C5" s="430" t="s">
        <v>1237</v>
      </c>
      <c r="D5" s="430"/>
      <c r="E5" s="430"/>
      <c r="F5" s="418" t="str">
        <f>IF(AND(D23="Complete",H23="Complete"),"Complete","Incomplete")</f>
        <v>Incomplete</v>
      </c>
      <c r="G5" s="418"/>
      <c r="H5" s="418" t="s">
        <v>771</v>
      </c>
      <c r="I5" s="418"/>
      <c r="J5" s="418"/>
      <c r="K5" s="418"/>
    </row>
    <row r="6" spans="2:27" ht="16.5" thickBot="1" x14ac:dyDescent="0.3">
      <c r="B6" s="265">
        <v>3</v>
      </c>
      <c r="C6" s="430" t="s">
        <v>1238</v>
      </c>
      <c r="D6" s="430"/>
      <c r="E6" s="430"/>
      <c r="F6" s="418" t="s">
        <v>1234</v>
      </c>
      <c r="G6" s="418"/>
      <c r="H6" s="418" t="s">
        <v>771</v>
      </c>
      <c r="I6" s="418"/>
      <c r="J6" s="418"/>
      <c r="K6" s="418"/>
    </row>
    <row r="7" spans="2:27" ht="16.5" thickBot="1" x14ac:dyDescent="0.3">
      <c r="B7" s="265">
        <v>4</v>
      </c>
      <c r="C7" s="430" t="s">
        <v>1239</v>
      </c>
      <c r="D7" s="430"/>
      <c r="E7" s="430"/>
      <c r="F7" s="418" t="str">
        <f>F58</f>
        <v>Complete</v>
      </c>
      <c r="G7" s="418"/>
      <c r="H7" s="418" t="s">
        <v>771</v>
      </c>
      <c r="I7" s="418"/>
      <c r="J7" s="418"/>
      <c r="K7" s="418"/>
    </row>
    <row r="8" spans="2:27" ht="16.5" thickBot="1" x14ac:dyDescent="0.3">
      <c r="B8" s="265">
        <v>5</v>
      </c>
      <c r="C8" s="430" t="s">
        <v>1240</v>
      </c>
      <c r="D8" s="430"/>
      <c r="E8" s="430"/>
      <c r="F8" s="418" t="str">
        <f>C62</f>
        <v>Complete</v>
      </c>
      <c r="G8" s="418"/>
      <c r="H8" s="418" t="str">
        <f>C64</f>
        <v>Mkomma</v>
      </c>
      <c r="I8" s="418"/>
      <c r="J8" s="418"/>
      <c r="K8" s="418"/>
    </row>
    <row r="9" spans="2:27" ht="16.5" thickBot="1" x14ac:dyDescent="0.3">
      <c r="B9" s="265">
        <v>6</v>
      </c>
      <c r="C9" s="408" t="s">
        <v>1243</v>
      </c>
      <c r="D9" s="409"/>
      <c r="E9" s="410"/>
      <c r="F9" s="436" t="str">
        <f>H70</f>
        <v>Not Started</v>
      </c>
      <c r="G9" s="437"/>
      <c r="H9" s="436" t="s">
        <v>1260</v>
      </c>
      <c r="I9" s="437"/>
      <c r="J9" s="436"/>
      <c r="K9" s="437"/>
    </row>
    <row r="10" spans="2:27" ht="16.5" thickBot="1" x14ac:dyDescent="0.3">
      <c r="B10" s="265">
        <v>7</v>
      </c>
      <c r="C10" s="430" t="s">
        <v>0</v>
      </c>
      <c r="D10" s="430"/>
      <c r="E10" s="430"/>
      <c r="F10" s="418" t="str">
        <f>C74</f>
        <v>Not Started</v>
      </c>
      <c r="G10" s="418"/>
      <c r="H10" s="418" t="str">
        <f>C76</f>
        <v>Sfeliciano</v>
      </c>
      <c r="I10" s="418"/>
      <c r="J10" s="418"/>
      <c r="K10" s="418"/>
    </row>
    <row r="11" spans="2:27" ht="16.5" thickBot="1" x14ac:dyDescent="0.3">
      <c r="B11" s="265">
        <v>8</v>
      </c>
      <c r="C11" s="430" t="s">
        <v>1</v>
      </c>
      <c r="D11" s="430"/>
      <c r="E11" s="430"/>
      <c r="F11" s="418" t="str">
        <f>C82</f>
        <v>Not Started</v>
      </c>
      <c r="G11" s="418"/>
      <c r="H11" s="418" t="str">
        <f>C84</f>
        <v>Sfeliciano</v>
      </c>
      <c r="I11" s="418"/>
      <c r="J11" s="418"/>
      <c r="K11" s="418"/>
    </row>
    <row r="12" spans="2:27" ht="16.5" thickBot="1" x14ac:dyDescent="0.3">
      <c r="B12" s="265">
        <v>9</v>
      </c>
      <c r="C12" s="438" t="s">
        <v>1241</v>
      </c>
      <c r="D12" s="438"/>
      <c r="E12" s="438"/>
      <c r="F12" s="417" t="str">
        <f>C89</f>
        <v>Not Started</v>
      </c>
      <c r="G12" s="417"/>
      <c r="H12" s="417" t="str">
        <f>C91</f>
        <v>Sfeliciano</v>
      </c>
      <c r="I12" s="417"/>
      <c r="J12" s="417"/>
      <c r="K12" s="417"/>
      <c r="L12" s="233"/>
      <c r="M12" s="233"/>
      <c r="N12" s="233"/>
      <c r="O12" s="233"/>
      <c r="P12" s="233"/>
      <c r="Q12" s="233"/>
      <c r="R12" s="233"/>
      <c r="S12" s="233"/>
      <c r="T12" s="233"/>
      <c r="U12" s="233"/>
      <c r="V12" s="233"/>
    </row>
    <row r="13" spans="2:27" ht="16.5" thickBot="1" x14ac:dyDescent="0.3">
      <c r="B13" s="266">
        <v>10</v>
      </c>
      <c r="C13" s="438" t="s">
        <v>1242</v>
      </c>
      <c r="D13" s="438"/>
      <c r="E13" s="438"/>
      <c r="F13" s="417" t="str">
        <f>C100</f>
        <v>Not Started</v>
      </c>
      <c r="G13" s="417"/>
      <c r="H13" s="417" t="str">
        <f>C102</f>
        <v>Sfeliciano</v>
      </c>
      <c r="I13" s="417"/>
      <c r="J13" s="417"/>
      <c r="K13" s="417"/>
      <c r="L13" s="233"/>
      <c r="M13" s="233"/>
      <c r="N13" s="233"/>
      <c r="O13" s="233"/>
      <c r="P13" s="233"/>
      <c r="Q13" s="233"/>
      <c r="R13" s="233"/>
      <c r="S13" s="233"/>
      <c r="T13" s="233"/>
      <c r="U13" s="233"/>
      <c r="V13" s="233"/>
    </row>
    <row r="14" spans="2:27" ht="15.75" thickBot="1" x14ac:dyDescent="0.3">
      <c r="C14" s="233"/>
      <c r="D14" s="233"/>
      <c r="E14" s="233"/>
      <c r="F14" s="233"/>
      <c r="G14" s="233"/>
      <c r="H14" s="233"/>
      <c r="I14" s="233"/>
      <c r="J14" s="233"/>
      <c r="K14" s="233"/>
      <c r="L14" s="233"/>
      <c r="M14" s="233"/>
      <c r="N14" s="233"/>
      <c r="O14" s="233"/>
      <c r="P14" s="233"/>
      <c r="Q14" s="233"/>
      <c r="R14" s="233"/>
      <c r="S14" s="233"/>
      <c r="T14" s="233"/>
      <c r="U14" s="233"/>
      <c r="V14" s="233"/>
    </row>
    <row r="15" spans="2:27" ht="15.75" thickBot="1" x14ac:dyDescent="0.3">
      <c r="B15" s="267">
        <v>1</v>
      </c>
      <c r="C15" s="427" t="s">
        <v>1233</v>
      </c>
      <c r="D15" s="428"/>
      <c r="E15" s="428"/>
      <c r="F15" s="428"/>
      <c r="G15" s="428"/>
      <c r="H15" s="429"/>
      <c r="I15" s="233"/>
      <c r="J15" s="233"/>
      <c r="K15" s="233"/>
      <c r="L15" s="233"/>
      <c r="M15" s="233"/>
      <c r="N15" s="233"/>
      <c r="O15" s="233"/>
      <c r="P15" s="233"/>
      <c r="Q15" s="233"/>
      <c r="R15" s="233"/>
      <c r="S15" s="233"/>
      <c r="T15" s="233"/>
      <c r="U15" s="233"/>
      <c r="V15" s="233"/>
    </row>
    <row r="16" spans="2:27" x14ac:dyDescent="0.25">
      <c r="C16" s="234" t="s">
        <v>1216</v>
      </c>
      <c r="D16" s="440" t="s">
        <v>770</v>
      </c>
      <c r="E16" s="440"/>
      <c r="F16" s="440"/>
      <c r="G16" s="235" t="s">
        <v>2</v>
      </c>
      <c r="H16" s="236"/>
      <c r="I16" s="233"/>
      <c r="J16" s="233"/>
      <c r="K16" s="233"/>
      <c r="L16" s="233"/>
      <c r="M16" s="233"/>
      <c r="N16" s="233"/>
      <c r="O16" s="233"/>
      <c r="P16" s="233"/>
      <c r="Q16" s="233"/>
      <c r="R16" s="233"/>
      <c r="S16" s="233"/>
      <c r="T16" s="233"/>
      <c r="U16" s="233"/>
      <c r="V16" s="233"/>
    </row>
    <row r="17" spans="2:22" ht="15.75" x14ac:dyDescent="0.25">
      <c r="C17" s="237" t="s">
        <v>1222</v>
      </c>
      <c r="D17" s="238" t="s">
        <v>771</v>
      </c>
      <c r="E17" s="239"/>
      <c r="F17" s="239"/>
      <c r="G17" s="240" t="s">
        <v>1234</v>
      </c>
      <c r="H17" s="241"/>
      <c r="I17" s="233"/>
      <c r="J17" s="233"/>
      <c r="K17" s="233"/>
      <c r="L17" s="233"/>
      <c r="M17" s="233"/>
      <c r="N17" s="233"/>
      <c r="O17" s="233"/>
      <c r="P17" s="233"/>
      <c r="Q17" s="233"/>
      <c r="R17" s="233"/>
      <c r="S17" s="233"/>
      <c r="T17" s="233"/>
      <c r="U17" s="233"/>
      <c r="V17" s="233"/>
    </row>
    <row r="18" spans="2:22" ht="15.75" thickBot="1" x14ac:dyDescent="0.3">
      <c r="C18" s="269" t="s">
        <v>1217</v>
      </c>
      <c r="D18" s="441" t="s">
        <v>731</v>
      </c>
      <c r="E18" s="441"/>
      <c r="F18" s="441"/>
      <c r="G18" s="271"/>
      <c r="H18" s="272"/>
    </row>
    <row r="19" spans="2:22" ht="15.75" thickBot="1" x14ac:dyDescent="0.3">
      <c r="C19" s="237" t="s">
        <v>1218</v>
      </c>
      <c r="D19" s="242">
        <v>42387</v>
      </c>
      <c r="E19" s="456"/>
      <c r="F19" s="457"/>
      <c r="G19" s="243"/>
      <c r="H19" s="244"/>
      <c r="I19" s="233"/>
      <c r="J19" s="233"/>
      <c r="K19" s="233"/>
      <c r="L19" s="233"/>
      <c r="M19" s="233"/>
      <c r="N19" s="233"/>
      <c r="O19" s="233"/>
      <c r="P19" s="233"/>
      <c r="Q19" s="233"/>
      <c r="R19" s="233"/>
      <c r="S19" s="233"/>
      <c r="T19" s="233"/>
      <c r="U19" s="233"/>
      <c r="V19" s="233"/>
    </row>
    <row r="20" spans="2:22" ht="15.75" thickBot="1" x14ac:dyDescent="0.3">
      <c r="C20" s="245" t="s">
        <v>1219</v>
      </c>
      <c r="D20" s="439" t="s">
        <v>1220</v>
      </c>
      <c r="E20" s="439"/>
      <c r="F20" s="246"/>
      <c r="G20" s="246"/>
      <c r="H20" s="247"/>
      <c r="I20" s="233"/>
      <c r="J20" s="233"/>
      <c r="K20" s="233"/>
      <c r="L20" s="233"/>
      <c r="M20" s="233"/>
      <c r="N20" s="233"/>
      <c r="O20" s="233"/>
      <c r="P20" s="233"/>
      <c r="Q20" s="233"/>
      <c r="R20" s="233"/>
      <c r="S20" s="233"/>
      <c r="T20" s="233"/>
      <c r="U20" s="233"/>
      <c r="V20" s="233"/>
    </row>
    <row r="21" spans="2:22" ht="15.75" thickBot="1" x14ac:dyDescent="0.3">
      <c r="C21" s="248"/>
      <c r="D21" s="249"/>
      <c r="E21" s="249"/>
      <c r="F21" s="250"/>
      <c r="G21" s="250"/>
      <c r="H21" s="250"/>
      <c r="I21" s="233"/>
      <c r="J21" s="233"/>
      <c r="K21" s="233"/>
      <c r="L21" s="233"/>
      <c r="M21" s="233"/>
      <c r="N21" s="233"/>
      <c r="O21" s="233"/>
      <c r="P21" s="233"/>
      <c r="Q21" s="233"/>
      <c r="R21" s="233"/>
      <c r="S21" s="233"/>
      <c r="T21" s="233"/>
      <c r="U21" s="233"/>
      <c r="V21" s="233"/>
    </row>
    <row r="22" spans="2:22" ht="15.75" thickBot="1" x14ac:dyDescent="0.3">
      <c r="B22" s="267">
        <v>2</v>
      </c>
      <c r="C22" s="251" t="s">
        <v>1237</v>
      </c>
      <c r="D22" s="252"/>
      <c r="E22" s="252"/>
      <c r="F22" s="253"/>
      <c r="G22" s="253"/>
      <c r="H22" s="254"/>
      <c r="I22" s="233"/>
      <c r="J22" s="233"/>
      <c r="K22" s="233"/>
      <c r="L22" s="233"/>
      <c r="M22" s="233"/>
      <c r="N22" s="233"/>
      <c r="O22" s="233"/>
      <c r="P22" s="233"/>
      <c r="Q22" s="233"/>
      <c r="R22" s="233"/>
      <c r="S22" s="233"/>
      <c r="T22" s="233"/>
      <c r="U22" s="233"/>
      <c r="V22" s="233"/>
    </row>
    <row r="23" spans="2:22" ht="15.75" thickBot="1" x14ac:dyDescent="0.3">
      <c r="C23" s="245" t="s">
        <v>1244</v>
      </c>
      <c r="D23" s="458"/>
      <c r="E23" s="459"/>
      <c r="F23" s="246"/>
      <c r="G23" s="246" t="s">
        <v>1245</v>
      </c>
      <c r="H23" s="255"/>
      <c r="I23" s="233"/>
      <c r="J23" s="233"/>
      <c r="K23" s="233"/>
      <c r="L23" s="233"/>
      <c r="M23" s="233"/>
      <c r="N23" s="233"/>
      <c r="O23" s="233"/>
      <c r="P23" s="233"/>
      <c r="Q23" s="233"/>
      <c r="R23" s="233"/>
      <c r="S23" s="233"/>
      <c r="T23" s="233"/>
      <c r="U23" s="233"/>
      <c r="V23" s="233"/>
    </row>
    <row r="24" spans="2:22" ht="15.75" thickBot="1" x14ac:dyDescent="0.3">
      <c r="C24" s="233"/>
      <c r="D24" s="233"/>
      <c r="E24" s="233"/>
      <c r="F24" s="233"/>
      <c r="G24" s="233"/>
      <c r="H24" s="233"/>
      <c r="I24" s="233"/>
      <c r="J24" s="233"/>
      <c r="K24" s="233"/>
      <c r="L24" s="233"/>
      <c r="M24" s="233"/>
      <c r="N24" s="233"/>
      <c r="O24" s="233"/>
      <c r="P24" s="233"/>
      <c r="Q24" s="233"/>
      <c r="R24" s="233"/>
      <c r="S24" s="233"/>
      <c r="T24" s="233"/>
      <c r="U24" s="233"/>
      <c r="V24" s="233"/>
    </row>
    <row r="25" spans="2:22" ht="16.5" thickBot="1" x14ac:dyDescent="0.3">
      <c r="B25" s="275">
        <v>3</v>
      </c>
      <c r="C25" s="452" t="s">
        <v>1232</v>
      </c>
      <c r="D25" s="453"/>
      <c r="E25" s="453"/>
      <c r="F25" s="453"/>
      <c r="G25" s="453"/>
      <c r="H25" s="453"/>
      <c r="I25" s="453"/>
      <c r="J25" s="454"/>
      <c r="K25" s="233"/>
      <c r="L25" s="233"/>
      <c r="M25" s="233"/>
      <c r="N25" s="233"/>
      <c r="O25" s="233"/>
      <c r="P25" s="233"/>
      <c r="Q25" s="233"/>
      <c r="R25" s="233"/>
      <c r="S25" s="233"/>
      <c r="T25" s="233"/>
      <c r="U25" s="233"/>
      <c r="V25" s="233"/>
    </row>
    <row r="26" spans="2:22" ht="16.5" thickBot="1" x14ac:dyDescent="0.3">
      <c r="C26" s="256" t="s">
        <v>736</v>
      </c>
      <c r="D26" s="257" t="s">
        <v>59</v>
      </c>
      <c r="E26" s="257" t="s">
        <v>737</v>
      </c>
      <c r="F26" s="446" t="s">
        <v>738</v>
      </c>
      <c r="G26" s="446"/>
      <c r="H26" s="446"/>
      <c r="I26" s="446"/>
      <c r="J26" s="447"/>
      <c r="K26" s="233"/>
      <c r="L26" s="233"/>
      <c r="M26" s="233"/>
      <c r="N26" s="233"/>
      <c r="O26" s="233"/>
      <c r="P26" s="233"/>
      <c r="Q26" s="233"/>
      <c r="R26" s="233"/>
      <c r="S26" s="233"/>
      <c r="T26" s="233"/>
      <c r="U26" s="233"/>
      <c r="V26" s="233"/>
    </row>
    <row r="27" spans="2:22" ht="33.75" customHeight="1" x14ac:dyDescent="0.3">
      <c r="C27" s="277" t="s">
        <v>730</v>
      </c>
      <c r="D27" s="278" t="s">
        <v>739</v>
      </c>
      <c r="E27" s="279">
        <v>1</v>
      </c>
      <c r="F27" s="448" t="s">
        <v>775</v>
      </c>
      <c r="G27" s="448"/>
      <c r="H27" s="448"/>
      <c r="I27" s="448"/>
      <c r="J27" s="449"/>
    </row>
    <row r="28" spans="2:22" ht="16.5" customHeight="1" x14ac:dyDescent="0.3">
      <c r="C28" s="277" t="s">
        <v>740</v>
      </c>
      <c r="D28" s="280" t="s">
        <v>741</v>
      </c>
      <c r="E28" s="281">
        <v>0.75</v>
      </c>
      <c r="F28" s="450" t="s">
        <v>742</v>
      </c>
      <c r="G28" s="450"/>
      <c r="H28" s="450"/>
      <c r="I28" s="450"/>
      <c r="J28" s="451"/>
    </row>
    <row r="29" spans="2:22" ht="35.25" customHeight="1" x14ac:dyDescent="0.3">
      <c r="C29" s="277" t="s">
        <v>743</v>
      </c>
      <c r="D29" s="280" t="s">
        <v>744</v>
      </c>
      <c r="E29" s="281">
        <v>0.75</v>
      </c>
      <c r="F29" s="450" t="s">
        <v>776</v>
      </c>
      <c r="G29" s="450"/>
      <c r="H29" s="450"/>
      <c r="I29" s="450"/>
      <c r="J29" s="451"/>
    </row>
    <row r="30" spans="2:22" ht="28.15" customHeight="1" x14ac:dyDescent="0.3">
      <c r="C30" s="277" t="s">
        <v>745</v>
      </c>
      <c r="D30" s="280" t="s">
        <v>21</v>
      </c>
      <c r="E30" s="281">
        <v>0.5</v>
      </c>
      <c r="F30" s="450" t="s">
        <v>774</v>
      </c>
      <c r="G30" s="450"/>
      <c r="H30" s="450"/>
      <c r="I30" s="450"/>
      <c r="J30" s="451"/>
    </row>
    <row r="31" spans="2:22" ht="16.5" customHeight="1" x14ac:dyDescent="0.3">
      <c r="C31" s="277" t="s">
        <v>746</v>
      </c>
      <c r="D31" s="280" t="s">
        <v>747</v>
      </c>
      <c r="E31" s="281">
        <v>0.25</v>
      </c>
      <c r="F31" s="450" t="s">
        <v>1271</v>
      </c>
      <c r="G31" s="450"/>
      <c r="H31" s="450"/>
      <c r="I31" s="450"/>
      <c r="J31" s="451"/>
    </row>
    <row r="32" spans="2:22" ht="16.5" customHeight="1" thickBot="1" x14ac:dyDescent="0.35">
      <c r="C32" s="282" t="s">
        <v>748</v>
      </c>
      <c r="D32" s="283" t="s">
        <v>749</v>
      </c>
      <c r="E32" s="284">
        <v>0</v>
      </c>
      <c r="F32" s="444" t="s">
        <v>773</v>
      </c>
      <c r="G32" s="444"/>
      <c r="H32" s="444"/>
      <c r="I32" s="444"/>
      <c r="J32" s="445"/>
    </row>
    <row r="33" spans="2:6" ht="15.75" thickBot="1" x14ac:dyDescent="0.3"/>
    <row r="34" spans="2:6" ht="15.75" thickBot="1" x14ac:dyDescent="0.3">
      <c r="C34" s="285" t="s">
        <v>46</v>
      </c>
      <c r="D34" s="286" t="s">
        <v>59</v>
      </c>
      <c r="E34" s="287" t="s">
        <v>751</v>
      </c>
    </row>
    <row r="35" spans="2:6" x14ac:dyDescent="0.25">
      <c r="C35" s="288" t="s">
        <v>733</v>
      </c>
      <c r="D35" s="289" t="s">
        <v>19</v>
      </c>
      <c r="E35" s="290">
        <v>4</v>
      </c>
    </row>
    <row r="36" spans="2:6" x14ac:dyDescent="0.25">
      <c r="C36" s="288" t="s">
        <v>734</v>
      </c>
      <c r="D36" s="289" t="s">
        <v>21</v>
      </c>
      <c r="E36" s="290">
        <v>2</v>
      </c>
    </row>
    <row r="37" spans="2:6" ht="15.75" thickBot="1" x14ac:dyDescent="0.3">
      <c r="C37" s="291" t="s">
        <v>735</v>
      </c>
      <c r="D37" s="292" t="s">
        <v>22</v>
      </c>
      <c r="E37" s="293">
        <v>1</v>
      </c>
    </row>
    <row r="38" spans="2:6" ht="15.75" thickBot="1" x14ac:dyDescent="0.3"/>
    <row r="39" spans="2:6" ht="16.5" thickBot="1" x14ac:dyDescent="0.3">
      <c r="B39" s="275">
        <v>4</v>
      </c>
      <c r="C39" s="294" t="s">
        <v>777</v>
      </c>
      <c r="D39" s="274" t="s">
        <v>750</v>
      </c>
      <c r="E39" s="268" t="s">
        <v>751</v>
      </c>
      <c r="F39" s="295" t="s">
        <v>2</v>
      </c>
    </row>
    <row r="40" spans="2:6" ht="15.75" x14ac:dyDescent="0.25">
      <c r="C40" s="273" t="str">
        <f ca="1">'Accounts Payable'!$C$2</f>
        <v>Accounts Payable</v>
      </c>
      <c r="D40" s="296" t="s">
        <v>752</v>
      </c>
      <c r="E40" s="297">
        <v>0.06</v>
      </c>
      <c r="F40" s="340" t="s">
        <v>1234</v>
      </c>
    </row>
    <row r="41" spans="2:6" ht="15.75" x14ac:dyDescent="0.25">
      <c r="C41" s="298" t="str">
        <f ca="1">'Payment Processing'!$C$2</f>
        <v>Payment Processing</v>
      </c>
      <c r="D41" s="301" t="s">
        <v>753</v>
      </c>
      <c r="E41" s="300">
        <v>0.04</v>
      </c>
      <c r="F41" s="341" t="s">
        <v>1234</v>
      </c>
    </row>
    <row r="42" spans="2:6" ht="15.75" x14ac:dyDescent="0.25">
      <c r="C42" s="298" t="str">
        <f ca="1">'Vendor Management'!$C$2</f>
        <v>Vendor Management</v>
      </c>
      <c r="D42" s="301" t="s">
        <v>754</v>
      </c>
      <c r="E42" s="300">
        <v>0.04</v>
      </c>
      <c r="F42" s="341" t="s">
        <v>1234</v>
      </c>
    </row>
    <row r="43" spans="2:6" ht="15.75" x14ac:dyDescent="0.25">
      <c r="C43" s="298" t="str">
        <f ca="1">'Bank Reconciliation'!$C$2</f>
        <v>Bank Reconciliation</v>
      </c>
      <c r="D43" s="301" t="s">
        <v>755</v>
      </c>
      <c r="E43" s="300">
        <v>7.0000000000000007E-2</v>
      </c>
      <c r="F43" s="341" t="s">
        <v>1234</v>
      </c>
    </row>
    <row r="44" spans="2:6" ht="15.75" x14ac:dyDescent="0.25">
      <c r="C44" s="298" t="str">
        <f ca="1">Budgeting!$C$2</f>
        <v>Budgeting</v>
      </c>
      <c r="D44" s="301" t="s">
        <v>756</v>
      </c>
      <c r="E44" s="300">
        <v>0.08</v>
      </c>
      <c r="F44" s="341" t="s">
        <v>1234</v>
      </c>
    </row>
    <row r="45" spans="2:6" ht="15.75" x14ac:dyDescent="0.25">
      <c r="C45" s="298" t="str">
        <f ca="1">'Cash Management'!$C$2</f>
        <v>Cash Management</v>
      </c>
      <c r="D45" s="301" t="s">
        <v>757</v>
      </c>
      <c r="E45" s="300">
        <v>0.08</v>
      </c>
      <c r="F45" s="341" t="s">
        <v>1234</v>
      </c>
    </row>
    <row r="46" spans="2:6" ht="15.75" x14ac:dyDescent="0.25">
      <c r="C46" s="298" t="str">
        <f ca="1">'Contract Management'!$C$2</f>
        <v>Contract Management</v>
      </c>
      <c r="D46" s="301" t="s">
        <v>759</v>
      </c>
      <c r="E46" s="300">
        <v>0.08</v>
      </c>
      <c r="F46" s="341" t="s">
        <v>1234</v>
      </c>
    </row>
    <row r="47" spans="2:6" ht="15.75" x14ac:dyDescent="0.25">
      <c r="C47" s="298" t="str">
        <f ca="1">'Fixed Assets'!$C$2</f>
        <v>Fixed Assets</v>
      </c>
      <c r="D47" s="301" t="s">
        <v>760</v>
      </c>
      <c r="E47" s="300">
        <v>0.02</v>
      </c>
      <c r="F47" s="341" t="s">
        <v>1234</v>
      </c>
    </row>
    <row r="48" spans="2:6" ht="15.75" x14ac:dyDescent="0.25">
      <c r="C48" s="298" t="str">
        <f ca="1">'General and Technical'!$C$2</f>
        <v>General and Technical</v>
      </c>
      <c r="D48" s="301" t="s">
        <v>761</v>
      </c>
      <c r="E48" s="300">
        <v>0.04</v>
      </c>
      <c r="F48" s="341" t="s">
        <v>1234</v>
      </c>
    </row>
    <row r="49" spans="2:12" ht="15.75" x14ac:dyDescent="0.25">
      <c r="C49" s="298" t="str">
        <f ca="1">'General Ledger'!$C$2</f>
        <v>General Ledger</v>
      </c>
      <c r="D49" s="301" t="s">
        <v>762</v>
      </c>
      <c r="E49" s="300">
        <v>0.08</v>
      </c>
      <c r="F49" s="341" t="s">
        <v>1234</v>
      </c>
    </row>
    <row r="50" spans="2:12" ht="15.75" x14ac:dyDescent="0.25">
      <c r="C50" s="298" t="str">
        <f ca="1">'Human Resources'!$C$2</f>
        <v>Human Resources</v>
      </c>
      <c r="D50" s="301" t="s">
        <v>763</v>
      </c>
      <c r="E50" s="300">
        <v>0.04</v>
      </c>
      <c r="F50" s="341" t="s">
        <v>1234</v>
      </c>
    </row>
    <row r="51" spans="2:12" ht="15.75" x14ac:dyDescent="0.25">
      <c r="C51" s="298" t="str">
        <f ca="1">'Misc Billing &amp; AR'!$C$2</f>
        <v>Misc Billing &amp; AR</v>
      </c>
      <c r="D51" s="301" t="s">
        <v>764</v>
      </c>
      <c r="E51" s="300">
        <v>0.06</v>
      </c>
      <c r="F51" s="341" t="s">
        <v>1234</v>
      </c>
    </row>
    <row r="52" spans="2:12" ht="15.75" x14ac:dyDescent="0.25">
      <c r="C52" s="298" t="str">
        <f ca="1">Payroll!$C$2</f>
        <v>Payroll</v>
      </c>
      <c r="D52" s="301" t="s">
        <v>765</v>
      </c>
      <c r="E52" s="300">
        <v>0.08</v>
      </c>
      <c r="F52" s="341" t="s">
        <v>1234</v>
      </c>
    </row>
    <row r="53" spans="2:12" ht="15.75" x14ac:dyDescent="0.25">
      <c r="C53" s="298" t="str">
        <f ca="1">'Project and Grant Accounting'!$C$2</f>
        <v>Project and Grant Accounting</v>
      </c>
      <c r="D53" s="301" t="s">
        <v>766</v>
      </c>
      <c r="E53" s="300">
        <v>0.08</v>
      </c>
      <c r="F53" s="341" t="s">
        <v>1234</v>
      </c>
    </row>
    <row r="54" spans="2:12" ht="15.75" x14ac:dyDescent="0.25">
      <c r="C54" s="298" t="str">
        <f ca="1">Purchasing!$C$2</f>
        <v>Purchasing</v>
      </c>
      <c r="D54" s="301" t="s">
        <v>767</v>
      </c>
      <c r="E54" s="300">
        <v>0.05</v>
      </c>
      <c r="F54" s="341" t="s">
        <v>1234</v>
      </c>
    </row>
    <row r="55" spans="2:12" ht="15.75" x14ac:dyDescent="0.25">
      <c r="C55" s="298" t="str">
        <f ca="1">'Time and Attendance'!$C$2</f>
        <v>Time and Attendance</v>
      </c>
      <c r="D55" s="301" t="s">
        <v>1267</v>
      </c>
      <c r="E55" s="300">
        <v>0.08</v>
      </c>
      <c r="F55" s="341" t="s">
        <v>1234</v>
      </c>
    </row>
    <row r="56" spans="2:12" ht="15.75" x14ac:dyDescent="0.25">
      <c r="C56" s="298" t="str">
        <f ca="1">'Document Management'!$C$2</f>
        <v>Document Management</v>
      </c>
      <c r="D56" s="301" t="s">
        <v>1268</v>
      </c>
      <c r="E56" s="300">
        <v>0.02</v>
      </c>
      <c r="F56" s="341" t="s">
        <v>1234</v>
      </c>
    </row>
    <row r="57" spans="2:12" ht="15.75" thickBot="1" x14ac:dyDescent="0.3">
      <c r="C57" s="302"/>
      <c r="D57" s="299"/>
      <c r="E57" s="299"/>
      <c r="F57" s="303"/>
    </row>
    <row r="58" spans="2:12" ht="15.75" thickBot="1" x14ac:dyDescent="0.3">
      <c r="C58" s="304"/>
      <c r="D58" s="305"/>
      <c r="E58" s="306">
        <f>SUM(E40:E56)</f>
        <v>1</v>
      </c>
      <c r="F58" s="307" t="s">
        <v>1234</v>
      </c>
    </row>
    <row r="59" spans="2:12" ht="15.75" thickBot="1" x14ac:dyDescent="0.3"/>
    <row r="60" spans="2:12" ht="16.5" thickBot="1" x14ac:dyDescent="0.3">
      <c r="B60" s="275">
        <v>5</v>
      </c>
      <c r="C60" s="455" t="s">
        <v>1240</v>
      </c>
      <c r="D60" s="455"/>
      <c r="E60" s="455"/>
    </row>
    <row r="61" spans="2:12" x14ac:dyDescent="0.25">
      <c r="B61" s="308"/>
      <c r="C61" s="309"/>
      <c r="D61" s="310"/>
      <c r="E61" s="310"/>
      <c r="F61" s="310"/>
      <c r="G61" s="310"/>
      <c r="H61" s="310"/>
      <c r="I61" s="310"/>
      <c r="J61" s="310"/>
      <c r="K61" s="310"/>
      <c r="L61" s="311"/>
    </row>
    <row r="62" spans="2:12" ht="15.75" x14ac:dyDescent="0.25">
      <c r="B62" s="308"/>
      <c r="C62" s="312" t="s">
        <v>1234</v>
      </c>
      <c r="D62" s="313"/>
      <c r="E62" s="411" t="s">
        <v>1248</v>
      </c>
      <c r="F62" s="411"/>
      <c r="G62" s="411"/>
      <c r="H62" s="411"/>
      <c r="I62" s="240" t="s">
        <v>1234</v>
      </c>
      <c r="J62" s="313"/>
      <c r="K62" s="347" t="s">
        <v>1247</v>
      </c>
      <c r="L62" s="303"/>
    </row>
    <row r="63" spans="2:12" ht="15.75" x14ac:dyDescent="0.25">
      <c r="B63" s="308"/>
      <c r="C63" s="315"/>
      <c r="D63" s="313"/>
      <c r="E63" s="316" t="s">
        <v>1249</v>
      </c>
      <c r="F63" s="316"/>
      <c r="G63" s="316"/>
      <c r="H63" s="316"/>
      <c r="I63" s="240" t="s">
        <v>1234</v>
      </c>
      <c r="J63" s="313"/>
      <c r="K63" s="431"/>
      <c r="L63" s="303"/>
    </row>
    <row r="64" spans="2:12" ht="15.75" x14ac:dyDescent="0.25">
      <c r="B64" s="308"/>
      <c r="C64" s="312" t="s">
        <v>771</v>
      </c>
      <c r="D64" s="313"/>
      <c r="E64" s="411" t="s">
        <v>1259</v>
      </c>
      <c r="F64" s="411"/>
      <c r="G64" s="411"/>
      <c r="H64" s="411"/>
      <c r="I64" s="240" t="s">
        <v>1234</v>
      </c>
      <c r="J64" s="313"/>
      <c r="K64" s="431"/>
      <c r="L64" s="303"/>
    </row>
    <row r="65" spans="2:12" ht="15.75" x14ac:dyDescent="0.25">
      <c r="B65" s="308"/>
      <c r="C65" s="312"/>
      <c r="D65" s="313"/>
      <c r="E65" s="411" t="s">
        <v>1250</v>
      </c>
      <c r="F65" s="411"/>
      <c r="G65" s="411"/>
      <c r="H65" s="411"/>
      <c r="I65" s="240" t="s">
        <v>1234</v>
      </c>
      <c r="J65" s="313"/>
      <c r="K65" s="431"/>
      <c r="L65" s="303"/>
    </row>
    <row r="66" spans="2:12" ht="15.75" x14ac:dyDescent="0.25">
      <c r="B66" s="308"/>
      <c r="C66" s="312"/>
      <c r="D66" s="313"/>
      <c r="E66" s="411" t="s">
        <v>1251</v>
      </c>
      <c r="F66" s="411"/>
      <c r="G66" s="411"/>
      <c r="H66" s="411"/>
      <c r="I66" s="240" t="s">
        <v>1234</v>
      </c>
      <c r="J66" s="313"/>
      <c r="K66" s="431"/>
      <c r="L66" s="303"/>
    </row>
    <row r="67" spans="2:12" ht="15.75" x14ac:dyDescent="0.25">
      <c r="B67" s="308"/>
      <c r="C67" s="317"/>
      <c r="D67" s="313"/>
      <c r="E67" s="411" t="s">
        <v>1252</v>
      </c>
      <c r="F67" s="411"/>
      <c r="G67" s="411"/>
      <c r="H67" s="411"/>
      <c r="I67" s="240" t="s">
        <v>1234</v>
      </c>
      <c r="J67" s="313"/>
      <c r="K67" s="431"/>
      <c r="L67" s="303"/>
    </row>
    <row r="68" spans="2:12" ht="16.5" thickBot="1" x14ac:dyDescent="0.3">
      <c r="B68" s="308"/>
      <c r="C68" s="318"/>
      <c r="D68" s="319"/>
      <c r="E68" s="433" t="s">
        <v>1253</v>
      </c>
      <c r="F68" s="433"/>
      <c r="G68" s="433"/>
      <c r="H68" s="433"/>
      <c r="I68" s="342" t="s">
        <v>1234</v>
      </c>
      <c r="J68" s="319"/>
      <c r="K68" s="432"/>
      <c r="L68" s="320"/>
    </row>
    <row r="69" spans="2:12" ht="15.75" thickBot="1" x14ac:dyDescent="0.3">
      <c r="B69" s="308"/>
      <c r="C69" s="308"/>
      <c r="D69" s="308"/>
      <c r="E69" s="308"/>
      <c r="F69" s="308"/>
      <c r="G69" s="308"/>
      <c r="H69" s="308"/>
      <c r="I69" s="308"/>
      <c r="J69" s="308"/>
      <c r="K69" s="308"/>
      <c r="L69" s="308"/>
    </row>
    <row r="70" spans="2:12" ht="16.5" thickBot="1" x14ac:dyDescent="0.3">
      <c r="B70" s="275">
        <v>6</v>
      </c>
      <c r="C70" s="276" t="s">
        <v>5</v>
      </c>
      <c r="D70" s="321"/>
      <c r="E70" s="322" t="s">
        <v>1261</v>
      </c>
      <c r="F70" s="343"/>
      <c r="G70" s="322" t="s">
        <v>2</v>
      </c>
      <c r="H70" s="442" t="s">
        <v>1246</v>
      </c>
      <c r="I70" s="443"/>
      <c r="J70" s="321"/>
      <c r="K70" s="321"/>
      <c r="L70" s="323"/>
    </row>
    <row r="71" spans="2:12" ht="16.5" thickBot="1" x14ac:dyDescent="0.3">
      <c r="B71" s="275"/>
      <c r="C71" s="308"/>
      <c r="D71" s="308"/>
      <c r="E71" s="308"/>
      <c r="F71" s="308"/>
      <c r="G71" s="308"/>
      <c r="H71" s="308"/>
      <c r="I71" s="308"/>
      <c r="J71" s="308"/>
      <c r="K71" s="308"/>
      <c r="L71" s="308"/>
    </row>
    <row r="72" spans="2:12" ht="16.5" thickBot="1" x14ac:dyDescent="0.3">
      <c r="B72" s="275">
        <v>7</v>
      </c>
      <c r="C72" s="408" t="s">
        <v>1254</v>
      </c>
      <c r="D72" s="409"/>
      <c r="E72" s="409"/>
      <c r="F72" s="409"/>
      <c r="G72" s="409"/>
      <c r="H72" s="409"/>
      <c r="I72" s="409"/>
      <c r="J72" s="409"/>
      <c r="K72" s="409"/>
      <c r="L72" s="410"/>
    </row>
    <row r="73" spans="2:12" ht="15.75" x14ac:dyDescent="0.25">
      <c r="B73" s="275"/>
      <c r="C73" s="302"/>
      <c r="D73" s="299"/>
      <c r="E73" s="299"/>
      <c r="F73" s="299"/>
      <c r="G73" s="299"/>
      <c r="H73" s="299"/>
      <c r="I73" s="299"/>
      <c r="J73" s="299"/>
      <c r="K73" s="299"/>
      <c r="L73" s="324"/>
    </row>
    <row r="74" spans="2:12" ht="15.75" x14ac:dyDescent="0.25">
      <c r="B74" s="275"/>
      <c r="C74" s="346" t="s">
        <v>1246</v>
      </c>
      <c r="D74" s="299"/>
      <c r="E74" s="314" t="s">
        <v>1255</v>
      </c>
      <c r="F74" s="314"/>
      <c r="G74" s="325"/>
      <c r="H74" s="421" t="s">
        <v>1247</v>
      </c>
      <c r="I74" s="421"/>
      <c r="J74" s="421"/>
      <c r="K74" s="421"/>
      <c r="L74" s="324"/>
    </row>
    <row r="75" spans="2:12" ht="15.75" x14ac:dyDescent="0.25">
      <c r="B75" s="275"/>
      <c r="C75" s="315"/>
      <c r="D75" s="299"/>
      <c r="E75" s="424">
        <f>'Vendor Instructions'!C3</f>
        <v>0</v>
      </c>
      <c r="F75" s="424"/>
      <c r="G75" s="326"/>
      <c r="H75" s="425"/>
      <c r="I75" s="425"/>
      <c r="J75" s="425"/>
      <c r="K75" s="425"/>
      <c r="L75" s="426"/>
    </row>
    <row r="76" spans="2:12" ht="16.5" thickBot="1" x14ac:dyDescent="0.3">
      <c r="B76" s="275"/>
      <c r="C76" s="346" t="s">
        <v>1260</v>
      </c>
      <c r="D76" s="299"/>
      <c r="E76" s="424"/>
      <c r="F76" s="424"/>
      <c r="G76" s="326"/>
      <c r="H76" s="345"/>
      <c r="I76" s="345"/>
      <c r="J76" s="345"/>
      <c r="K76" s="345"/>
      <c r="L76" s="344"/>
    </row>
    <row r="77" spans="2:12" ht="16.5" thickBot="1" x14ac:dyDescent="0.3">
      <c r="B77" s="275"/>
      <c r="C77" s="312"/>
      <c r="D77" s="299"/>
      <c r="E77" s="422" t="s">
        <v>768</v>
      </c>
      <c r="F77" s="423"/>
      <c r="G77" s="326"/>
      <c r="H77" s="345"/>
      <c r="I77" s="345"/>
      <c r="J77" s="345"/>
      <c r="K77" s="345"/>
      <c r="L77" s="344"/>
    </row>
    <row r="78" spans="2:12" ht="16.5" thickBot="1" x14ac:dyDescent="0.3">
      <c r="B78" s="275"/>
      <c r="C78" s="304"/>
      <c r="D78" s="305"/>
      <c r="E78" s="305"/>
      <c r="F78" s="305"/>
      <c r="G78" s="305"/>
      <c r="H78" s="305"/>
      <c r="I78" s="305"/>
      <c r="J78" s="305"/>
      <c r="K78" s="305"/>
      <c r="L78" s="327"/>
    </row>
    <row r="79" spans="2:12" ht="16.5" thickBot="1" x14ac:dyDescent="0.3">
      <c r="B79" s="275"/>
      <c r="C79" s="308"/>
      <c r="D79" s="308"/>
      <c r="E79" s="308"/>
      <c r="F79" s="308"/>
      <c r="G79" s="308"/>
      <c r="H79" s="308"/>
      <c r="I79" s="308"/>
      <c r="J79" s="308"/>
      <c r="K79" s="308"/>
      <c r="L79" s="308"/>
    </row>
    <row r="80" spans="2:12" ht="16.5" thickBot="1" x14ac:dyDescent="0.3">
      <c r="B80" s="275">
        <v>8</v>
      </c>
      <c r="C80" s="408" t="s">
        <v>1256</v>
      </c>
      <c r="D80" s="409"/>
      <c r="E80" s="409"/>
      <c r="F80" s="409"/>
      <c r="G80" s="409"/>
      <c r="H80" s="409"/>
      <c r="I80" s="409"/>
      <c r="J80" s="409"/>
      <c r="K80" s="409"/>
      <c r="L80" s="410"/>
    </row>
    <row r="81" spans="2:12" ht="15.75" x14ac:dyDescent="0.25">
      <c r="B81" s="275"/>
      <c r="C81" s="315"/>
      <c r="D81" s="313"/>
      <c r="E81" s="313"/>
      <c r="F81" s="313"/>
      <c r="G81" s="313"/>
      <c r="H81" s="313"/>
      <c r="I81" s="313"/>
      <c r="J81" s="313"/>
      <c r="K81" s="313"/>
      <c r="L81" s="303"/>
    </row>
    <row r="82" spans="2:12" ht="15.75" x14ac:dyDescent="0.25">
      <c r="B82" s="275"/>
      <c r="C82" s="346" t="s">
        <v>1246</v>
      </c>
      <c r="D82" s="313"/>
      <c r="E82" s="270" t="s">
        <v>1257</v>
      </c>
      <c r="F82" s="314"/>
      <c r="G82" s="416"/>
      <c r="H82" s="416"/>
      <c r="I82" s="416"/>
      <c r="J82" s="416"/>
      <c r="K82" s="416"/>
      <c r="L82" s="303"/>
    </row>
    <row r="83" spans="2:12" ht="15.75" x14ac:dyDescent="0.25">
      <c r="B83" s="275"/>
      <c r="C83" s="315"/>
      <c r="D83" s="313"/>
      <c r="E83" s="419" t="str">
        <f>IF(SUM(Summary!B22:B587)&gt;0,"Yes","No")</f>
        <v>No</v>
      </c>
      <c r="F83" s="313"/>
      <c r="G83" s="420"/>
      <c r="H83" s="420"/>
      <c r="I83" s="420"/>
      <c r="J83" s="420"/>
      <c r="K83" s="420"/>
      <c r="L83" s="303"/>
    </row>
    <row r="84" spans="2:12" ht="15.75" x14ac:dyDescent="0.25">
      <c r="B84" s="275"/>
      <c r="C84" s="346" t="s">
        <v>1260</v>
      </c>
      <c r="D84" s="313"/>
      <c r="E84" s="419"/>
      <c r="F84" s="313"/>
      <c r="G84" s="420"/>
      <c r="H84" s="420"/>
      <c r="I84" s="420"/>
      <c r="J84" s="420"/>
      <c r="K84" s="420"/>
      <c r="L84" s="303"/>
    </row>
    <row r="85" spans="2:12" ht="16.5" thickBot="1" x14ac:dyDescent="0.3">
      <c r="B85" s="275"/>
      <c r="C85" s="328"/>
      <c r="D85" s="319"/>
      <c r="E85" s="319"/>
      <c r="F85" s="319"/>
      <c r="G85" s="319"/>
      <c r="H85" s="319"/>
      <c r="I85" s="319"/>
      <c r="J85" s="319"/>
      <c r="K85" s="319"/>
      <c r="L85" s="320"/>
    </row>
    <row r="86" spans="2:12" ht="16.5" thickBot="1" x14ac:dyDescent="0.3">
      <c r="B86" s="275"/>
      <c r="C86" s="308"/>
      <c r="D86" s="308"/>
      <c r="E86" s="308"/>
      <c r="F86" s="308"/>
      <c r="G86" s="308"/>
      <c r="H86" s="308"/>
      <c r="I86" s="308"/>
      <c r="J86" s="308"/>
      <c r="K86" s="308"/>
      <c r="L86" s="308"/>
    </row>
    <row r="87" spans="2:12" ht="16.5" thickBot="1" x14ac:dyDescent="0.3">
      <c r="B87" s="275">
        <v>9</v>
      </c>
      <c r="C87" s="408" t="s">
        <v>1241</v>
      </c>
      <c r="D87" s="409"/>
      <c r="E87" s="409"/>
      <c r="F87" s="409"/>
      <c r="G87" s="409"/>
      <c r="H87" s="409"/>
      <c r="I87" s="409"/>
      <c r="J87" s="409"/>
      <c r="K87" s="409"/>
      <c r="L87" s="410"/>
    </row>
    <row r="88" spans="2:12" ht="15.75" x14ac:dyDescent="0.25">
      <c r="B88" s="275"/>
      <c r="C88" s="315"/>
      <c r="D88" s="313"/>
      <c r="E88" s="313"/>
      <c r="F88" s="313"/>
      <c r="G88" s="313"/>
      <c r="H88" s="313"/>
      <c r="I88" s="313"/>
      <c r="J88" s="313"/>
      <c r="K88" s="314" t="s">
        <v>1247</v>
      </c>
      <c r="L88" s="303"/>
    </row>
    <row r="89" spans="2:12" ht="15.75" x14ac:dyDescent="0.25">
      <c r="B89" s="275"/>
      <c r="C89" s="346" t="s">
        <v>1246</v>
      </c>
      <c r="D89" s="313"/>
      <c r="E89" s="412" t="s">
        <v>1258</v>
      </c>
      <c r="F89" s="412"/>
      <c r="G89" s="412"/>
      <c r="H89" s="413" t="s">
        <v>1246</v>
      </c>
      <c r="I89" s="413"/>
      <c r="J89" s="313"/>
      <c r="K89" s="414"/>
      <c r="L89" s="415"/>
    </row>
    <row r="90" spans="2:12" ht="15.75" x14ac:dyDescent="0.25">
      <c r="B90" s="275"/>
      <c r="C90" s="315"/>
      <c r="D90" s="313"/>
      <c r="E90" s="411"/>
      <c r="F90" s="411"/>
      <c r="G90" s="411"/>
      <c r="H90" s="411"/>
      <c r="I90" s="270"/>
      <c r="J90" s="313"/>
      <c r="K90" s="414"/>
      <c r="L90" s="415"/>
    </row>
    <row r="91" spans="2:12" ht="15.75" x14ac:dyDescent="0.25">
      <c r="B91" s="275"/>
      <c r="C91" s="346" t="s">
        <v>1260</v>
      </c>
      <c r="D91" s="313"/>
      <c r="E91" s="411"/>
      <c r="F91" s="411"/>
      <c r="G91" s="411"/>
      <c r="H91" s="411"/>
      <c r="I91" s="270"/>
      <c r="J91" s="313"/>
      <c r="K91" s="414"/>
      <c r="L91" s="415"/>
    </row>
    <row r="92" spans="2:12" ht="15.75" x14ac:dyDescent="0.25">
      <c r="B92" s="275"/>
      <c r="C92" s="312"/>
      <c r="D92" s="313"/>
      <c r="E92" s="411"/>
      <c r="F92" s="411"/>
      <c r="G92" s="411"/>
      <c r="H92" s="411"/>
      <c r="I92" s="270"/>
      <c r="J92" s="313"/>
      <c r="K92" s="414"/>
      <c r="L92" s="415"/>
    </row>
    <row r="93" spans="2:12" ht="15.75" x14ac:dyDescent="0.25">
      <c r="B93" s="275"/>
      <c r="C93" s="312"/>
      <c r="D93" s="313"/>
      <c r="E93" s="411"/>
      <c r="F93" s="411"/>
      <c r="G93" s="411"/>
      <c r="H93" s="411"/>
      <c r="I93" s="270"/>
      <c r="J93" s="313"/>
      <c r="K93" s="414"/>
      <c r="L93" s="415"/>
    </row>
    <row r="94" spans="2:12" ht="15.75" x14ac:dyDescent="0.25">
      <c r="B94" s="275"/>
      <c r="C94" s="317"/>
      <c r="D94" s="313"/>
      <c r="E94" s="411"/>
      <c r="F94" s="411"/>
      <c r="G94" s="411"/>
      <c r="H94" s="411"/>
      <c r="I94" s="270"/>
      <c r="J94" s="313"/>
      <c r="K94" s="414"/>
      <c r="L94" s="415"/>
    </row>
    <row r="95" spans="2:12" ht="15.75" x14ac:dyDescent="0.25">
      <c r="B95" s="275"/>
      <c r="C95" s="317"/>
      <c r="D95" s="313"/>
      <c r="E95" s="411"/>
      <c r="F95" s="411"/>
      <c r="G95" s="411"/>
      <c r="H95" s="411"/>
      <c r="I95" s="270"/>
      <c r="J95" s="313"/>
      <c r="K95" s="414"/>
      <c r="L95" s="415"/>
    </row>
    <row r="96" spans="2:12" ht="16.5" thickBot="1" x14ac:dyDescent="0.3">
      <c r="B96" s="275"/>
      <c r="C96" s="328"/>
      <c r="D96" s="319"/>
      <c r="E96" s="319"/>
      <c r="F96" s="319"/>
      <c r="G96" s="319"/>
      <c r="H96" s="319"/>
      <c r="I96" s="319"/>
      <c r="J96" s="319"/>
      <c r="K96" s="319"/>
      <c r="L96" s="320"/>
    </row>
    <row r="97" spans="2:12" ht="16.5" thickBot="1" x14ac:dyDescent="0.3">
      <c r="B97" s="275"/>
      <c r="C97" s="308"/>
      <c r="D97" s="308"/>
      <c r="E97" s="308"/>
      <c r="F97" s="308"/>
      <c r="G97" s="308"/>
      <c r="H97" s="308"/>
      <c r="I97" s="308"/>
      <c r="J97" s="308"/>
      <c r="K97" s="308"/>
      <c r="L97" s="308"/>
    </row>
    <row r="98" spans="2:12" ht="16.5" thickBot="1" x14ac:dyDescent="0.3">
      <c r="B98" s="275">
        <v>10</v>
      </c>
      <c r="C98" s="408" t="s">
        <v>1242</v>
      </c>
      <c r="D98" s="409"/>
      <c r="E98" s="409"/>
      <c r="F98" s="409"/>
      <c r="G98" s="409"/>
      <c r="H98" s="409"/>
      <c r="I98" s="409"/>
      <c r="J98" s="409"/>
      <c r="K98" s="409"/>
      <c r="L98" s="410"/>
    </row>
    <row r="99" spans="2:12" ht="15.75" x14ac:dyDescent="0.25">
      <c r="B99" s="275"/>
      <c r="C99" s="315"/>
      <c r="D99" s="313"/>
      <c r="E99" s="313"/>
      <c r="F99" s="313"/>
      <c r="G99" s="313"/>
      <c r="H99" s="313"/>
      <c r="I99" s="313"/>
      <c r="J99" s="313"/>
      <c r="K99" s="313"/>
      <c r="L99" s="303"/>
    </row>
    <row r="100" spans="2:12" ht="15.75" x14ac:dyDescent="0.25">
      <c r="B100" s="275"/>
      <c r="C100" s="346" t="s">
        <v>1246</v>
      </c>
      <c r="D100" s="313"/>
      <c r="E100" s="416"/>
      <c r="F100" s="416"/>
      <c r="G100" s="416"/>
      <c r="H100" s="313"/>
      <c r="I100" s="416" t="s">
        <v>1247</v>
      </c>
      <c r="J100" s="416"/>
      <c r="K100" s="416"/>
      <c r="L100" s="303"/>
    </row>
    <row r="101" spans="2:12" ht="15.75" x14ac:dyDescent="0.25">
      <c r="B101" s="275"/>
      <c r="C101" s="312"/>
      <c r="D101" s="313"/>
      <c r="E101" s="329"/>
      <c r="F101" s="330"/>
      <c r="G101" s="331"/>
      <c r="H101" s="313"/>
      <c r="I101" s="407"/>
      <c r="J101" s="407"/>
      <c r="K101" s="407"/>
      <c r="L101" s="303"/>
    </row>
    <row r="102" spans="2:12" ht="15.75" x14ac:dyDescent="0.25">
      <c r="B102" s="275"/>
      <c r="C102" s="346" t="s">
        <v>1260</v>
      </c>
      <c r="D102" s="313"/>
      <c r="E102" s="332"/>
      <c r="F102" s="333"/>
      <c r="G102" s="334"/>
      <c r="H102" s="313"/>
      <c r="I102" s="407"/>
      <c r="J102" s="407"/>
      <c r="K102" s="407"/>
      <c r="L102" s="303"/>
    </row>
    <row r="103" spans="2:12" ht="15.75" x14ac:dyDescent="0.25">
      <c r="B103" s="275"/>
      <c r="C103" s="315"/>
      <c r="D103" s="313"/>
      <c r="E103" s="332"/>
      <c r="F103" s="333"/>
      <c r="G103" s="334"/>
      <c r="H103" s="313"/>
      <c r="I103" s="335"/>
      <c r="J103" s="335"/>
      <c r="K103" s="335"/>
      <c r="L103" s="303"/>
    </row>
    <row r="104" spans="2:12" ht="16.5" thickBot="1" x14ac:dyDescent="0.3">
      <c r="B104" s="275"/>
      <c r="C104" s="328"/>
      <c r="D104" s="319"/>
      <c r="E104" s="336"/>
      <c r="F104" s="337"/>
      <c r="G104" s="338"/>
      <c r="H104" s="319"/>
      <c r="I104" s="339"/>
      <c r="J104" s="339"/>
      <c r="K104" s="339"/>
      <c r="L104" s="320"/>
    </row>
  </sheetData>
  <sheetProtection selectLockedCells="1"/>
  <mergeCells count="90">
    <mergeCell ref="H70:I70"/>
    <mergeCell ref="F32:J32"/>
    <mergeCell ref="F26:J26"/>
    <mergeCell ref="F27:J27"/>
    <mergeCell ref="F28:J28"/>
    <mergeCell ref="F29:J29"/>
    <mergeCell ref="F30:J30"/>
    <mergeCell ref="F31:J31"/>
    <mergeCell ref="E62:H62"/>
    <mergeCell ref="C6:E6"/>
    <mergeCell ref="F6:G6"/>
    <mergeCell ref="H6:I6"/>
    <mergeCell ref="H10:I10"/>
    <mergeCell ref="H8:I8"/>
    <mergeCell ref="J10:K10"/>
    <mergeCell ref="C12:E12"/>
    <mergeCell ref="F12:G12"/>
    <mergeCell ref="H12:I12"/>
    <mergeCell ref="J12:K12"/>
    <mergeCell ref="J11:K11"/>
    <mergeCell ref="J4:K4"/>
    <mergeCell ref="C5:E5"/>
    <mergeCell ref="F5:G5"/>
    <mergeCell ref="H5:I5"/>
    <mergeCell ref="J5:K5"/>
    <mergeCell ref="C4:E4"/>
    <mergeCell ref="F4:G4"/>
    <mergeCell ref="H4:I4"/>
    <mergeCell ref="J3:K3"/>
    <mergeCell ref="H3:I3"/>
    <mergeCell ref="F3:G3"/>
    <mergeCell ref="C10:E10"/>
    <mergeCell ref="C9:E9"/>
    <mergeCell ref="F9:G9"/>
    <mergeCell ref="H9:I9"/>
    <mergeCell ref="J9:K9"/>
    <mergeCell ref="J6:K6"/>
    <mergeCell ref="C7:E7"/>
    <mergeCell ref="F7:G7"/>
    <mergeCell ref="H7:I7"/>
    <mergeCell ref="J7:K7"/>
    <mergeCell ref="C8:E8"/>
    <mergeCell ref="F8:G8"/>
    <mergeCell ref="J8:K8"/>
    <mergeCell ref="H11:I11"/>
    <mergeCell ref="H13:I13"/>
    <mergeCell ref="K63:K68"/>
    <mergeCell ref="E64:H64"/>
    <mergeCell ref="E65:H65"/>
    <mergeCell ref="E66:H66"/>
    <mergeCell ref="E67:H67"/>
    <mergeCell ref="E68:H68"/>
    <mergeCell ref="C13:E13"/>
    <mergeCell ref="D20:E20"/>
    <mergeCell ref="D16:F16"/>
    <mergeCell ref="D18:F18"/>
    <mergeCell ref="C25:J25"/>
    <mergeCell ref="C60:E60"/>
    <mergeCell ref="E19:F19"/>
    <mergeCell ref="D23:E23"/>
    <mergeCell ref="J13:K13"/>
    <mergeCell ref="F10:G10"/>
    <mergeCell ref="C80:L80"/>
    <mergeCell ref="G82:K82"/>
    <mergeCell ref="E83:E84"/>
    <mergeCell ref="G83:K84"/>
    <mergeCell ref="C72:L72"/>
    <mergeCell ref="H74:K74"/>
    <mergeCell ref="E77:F77"/>
    <mergeCell ref="E75:F75"/>
    <mergeCell ref="E76:F76"/>
    <mergeCell ref="H75:L75"/>
    <mergeCell ref="C15:H15"/>
    <mergeCell ref="F13:G13"/>
    <mergeCell ref="C11:E11"/>
    <mergeCell ref="F11:G11"/>
    <mergeCell ref="I101:K102"/>
    <mergeCell ref="C87:L87"/>
    <mergeCell ref="E90:H90"/>
    <mergeCell ref="E91:H91"/>
    <mergeCell ref="E92:H92"/>
    <mergeCell ref="E93:H93"/>
    <mergeCell ref="E94:H94"/>
    <mergeCell ref="E95:H95"/>
    <mergeCell ref="E89:G89"/>
    <mergeCell ref="H89:I89"/>
    <mergeCell ref="K89:L95"/>
    <mergeCell ref="C98:L98"/>
    <mergeCell ref="E100:G100"/>
    <mergeCell ref="I100:K100"/>
  </mergeCells>
  <conditionalFormatting sqref="C101">
    <cfRule type="cellIs" dxfId="20" priority="7" operator="equal">
      <formula>"Complete"</formula>
    </cfRule>
    <cfRule type="cellIs" dxfId="19" priority="8" operator="equal">
      <formula>"In Progress"</formula>
    </cfRule>
    <cfRule type="cellIs" dxfId="18" priority="9" operator="equal">
      <formula>"Not Started"</formula>
    </cfRule>
  </conditionalFormatting>
  <dataValidations count="2">
    <dataValidation type="list" allowBlank="1" showInputMessage="1" showErrorMessage="1" sqref="C100:C101">
      <formula1>$AA$1:$AA$3</formula1>
    </dataValidation>
    <dataValidation type="list" allowBlank="1" showInputMessage="1" showErrorMessage="1" sqref="D23:E23 I62:I68 C62 C74 C82 C89 H89 I90:I95 G17 H23 F40:F56 F58 H70">
      <formula1>"Not Started, In Progress, Complete"</formula1>
    </dataValidation>
  </dataValidations>
  <pageMargins left="0.7" right="0.7" top="0.75" bottom="0.75" header="0.3" footer="0.3"/>
  <pageSetup orientation="portrait" verticalDpi="3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AC193"/>
  <sheetViews>
    <sheetView showGridLines="0" workbookViewId="0">
      <pane xSplit="2" ySplit="4" topLeftCell="C5" activePane="bottomRight" state="frozen"/>
      <selection activeCell="F17" sqref="F17:G17"/>
      <selection pane="topRight" activeCell="F17" sqref="F17:G17"/>
      <selection pane="bottomLeft" activeCell="F17" sqref="F17:G17"/>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Time and Attendance</v>
      </c>
      <c r="D2" s="541"/>
      <c r="E2" s="541"/>
      <c r="F2" s="541"/>
      <c r="G2" s="541"/>
      <c r="H2" s="541"/>
      <c r="AA2" s="109" t="s">
        <v>1263</v>
      </c>
      <c r="AB2" s="118" t="s">
        <v>1223</v>
      </c>
      <c r="AC2" s="112">
        <f>SUBTOTAL(3,B6:B180)</f>
        <v>34</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576</v>
      </c>
      <c r="D5" s="29"/>
      <c r="E5" s="29"/>
      <c r="F5" s="29"/>
      <c r="G5" s="29"/>
      <c r="H5" s="30"/>
      <c r="AA5" s="1"/>
      <c r="AB5" s="118"/>
      <c r="AC5" s="34" t="s">
        <v>1225</v>
      </c>
    </row>
    <row r="6" spans="2:29" ht="16.5" x14ac:dyDescent="0.3">
      <c r="B6" s="24">
        <v>1</v>
      </c>
      <c r="C6" s="362" t="s">
        <v>577</v>
      </c>
      <c r="D6" s="370" t="s">
        <v>19</v>
      </c>
      <c r="E6" s="170"/>
      <c r="F6" s="175" t="str">
        <f t="shared" ref="F6:F26" si="0">IF($C$4="Primary Vendor Module Name Here","",$C$4)</f>
        <v/>
      </c>
      <c r="G6" s="197"/>
      <c r="H6" s="188"/>
      <c r="AB6" t="str">
        <f>IF(LEN($E6)=0,"N",_xlfn.IFNA(INDEX('RFP Project Manager'!$D$27:$D$32,MATCH($E6,'RFP Project Manager'!$D$27:$D$32,0)),"Error -- Availability entered in an incorrect format"))</f>
        <v>N</v>
      </c>
      <c r="AC6">
        <f>COUNTIF(AB:AB,"Error -- Availability entered in an incorrect format")</f>
        <v>0</v>
      </c>
    </row>
    <row r="7" spans="2:29" ht="33" x14ac:dyDescent="0.3">
      <c r="B7" s="24">
        <f>IF(B6&lt;&gt;0,B6+1,B5+1)</f>
        <v>2</v>
      </c>
      <c r="C7" s="362" t="s">
        <v>578</v>
      </c>
      <c r="D7" s="370" t="s">
        <v>19</v>
      </c>
      <c r="E7" s="174"/>
      <c r="F7" s="175" t="str">
        <f t="shared" si="0"/>
        <v/>
      </c>
      <c r="G7" s="197"/>
      <c r="H7" s="188"/>
      <c r="AB7" t="str">
        <f>IF(LEN($E7)=0,"N",_xlfn.IFNA(INDEX('RFP Project Manager'!$D$27:$D$32,MATCH($E7,'RFP Project Manager'!$D$27:$D$32,0)),"Error -- Availability entered in an incorrect format"))</f>
        <v>N</v>
      </c>
    </row>
    <row r="8" spans="2:29" ht="33" x14ac:dyDescent="0.3">
      <c r="B8" s="24">
        <f t="shared" ref="B8:B41" si="1">IF(B7&lt;&gt;0,B7+1,B6+1)</f>
        <v>3</v>
      </c>
      <c r="C8" s="362" t="s">
        <v>579</v>
      </c>
      <c r="D8" s="370" t="s">
        <v>19</v>
      </c>
      <c r="E8" s="174"/>
      <c r="F8" s="175" t="str">
        <f t="shared" si="0"/>
        <v/>
      </c>
      <c r="G8" s="197"/>
      <c r="H8" s="188"/>
      <c r="AB8" t="str">
        <f>IF(LEN($E8)=0,"N",_xlfn.IFNA(INDEX('RFP Project Manager'!$D$27:$D$32,MATCH($E8,'RFP Project Manager'!$D$27:$D$32,0)),"Error -- Availability entered in an incorrect format"))</f>
        <v>N</v>
      </c>
    </row>
    <row r="9" spans="2:29" ht="16.5" x14ac:dyDescent="0.3">
      <c r="B9" s="24">
        <f t="shared" si="1"/>
        <v>4</v>
      </c>
      <c r="C9" s="362" t="s">
        <v>580</v>
      </c>
      <c r="D9" s="370" t="s">
        <v>19</v>
      </c>
      <c r="E9" s="174"/>
      <c r="F9" s="175" t="str">
        <f t="shared" si="0"/>
        <v/>
      </c>
      <c r="G9" s="197"/>
      <c r="H9" s="188"/>
      <c r="AB9" t="str">
        <f>IF(LEN($E9)=0,"N",_xlfn.IFNA(INDEX('RFP Project Manager'!$D$27:$D$32,MATCH($E9,'RFP Project Manager'!$D$27:$D$32,0)),"Error -- Availability entered in an incorrect format"))</f>
        <v>N</v>
      </c>
    </row>
    <row r="10" spans="2:29" ht="33" x14ac:dyDescent="0.3">
      <c r="B10" s="24">
        <f t="shared" si="1"/>
        <v>5</v>
      </c>
      <c r="C10" s="362" t="s">
        <v>581</v>
      </c>
      <c r="D10" s="370" t="s">
        <v>19</v>
      </c>
      <c r="E10" s="174"/>
      <c r="F10" s="175" t="str">
        <f t="shared" si="0"/>
        <v/>
      </c>
      <c r="G10" s="197"/>
      <c r="H10" s="188"/>
      <c r="AB10" t="str">
        <f>IF(LEN($E10)=0,"N",_xlfn.IFNA(INDEX('RFP Project Manager'!$D$27:$D$32,MATCH($E10,'RFP Project Manager'!$D$27:$D$32,0)),"Error -- Availability entered in an incorrect format"))</f>
        <v>N</v>
      </c>
    </row>
    <row r="11" spans="2:29" ht="16.5" x14ac:dyDescent="0.3">
      <c r="B11" s="24">
        <f t="shared" si="1"/>
        <v>6</v>
      </c>
      <c r="C11" s="362" t="s">
        <v>1180</v>
      </c>
      <c r="D11" s="370" t="s">
        <v>19</v>
      </c>
      <c r="E11" s="174"/>
      <c r="F11" s="175" t="str">
        <f t="shared" si="0"/>
        <v/>
      </c>
      <c r="G11" s="197"/>
      <c r="H11" s="188"/>
      <c r="AB11" t="str">
        <f>IF(LEN($E11)=0,"N",_xlfn.IFNA(INDEX('RFP Project Manager'!$D$27:$D$32,MATCH($E11,'RFP Project Manager'!$D$27:$D$32,0)),"Error -- Availability entered in an incorrect format"))</f>
        <v>N</v>
      </c>
    </row>
    <row r="12" spans="2:29" ht="33" x14ac:dyDescent="0.3">
      <c r="B12" s="24">
        <f t="shared" si="1"/>
        <v>7</v>
      </c>
      <c r="C12" s="362" t="s">
        <v>1181</v>
      </c>
      <c r="D12" s="370" t="s">
        <v>19</v>
      </c>
      <c r="E12" s="174"/>
      <c r="F12" s="17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33" x14ac:dyDescent="0.3">
      <c r="B13" s="24">
        <f t="shared" si="1"/>
        <v>8</v>
      </c>
      <c r="C13" s="362" t="s">
        <v>1182</v>
      </c>
      <c r="D13" s="370" t="s">
        <v>19</v>
      </c>
      <c r="E13" s="174"/>
      <c r="F13" s="175" t="str">
        <f t="shared" si="0"/>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16.5" x14ac:dyDescent="0.3">
      <c r="B14" s="24">
        <f t="shared" si="1"/>
        <v>9</v>
      </c>
      <c r="C14" s="362" t="s">
        <v>582</v>
      </c>
      <c r="D14" s="370" t="s">
        <v>21</v>
      </c>
      <c r="E14" s="174"/>
      <c r="F14" s="175" t="str">
        <f t="shared" si="0"/>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33" x14ac:dyDescent="0.3">
      <c r="B15" s="24">
        <f t="shared" si="1"/>
        <v>10</v>
      </c>
      <c r="C15" s="390" t="s">
        <v>583</v>
      </c>
      <c r="D15" s="370" t="s">
        <v>19</v>
      </c>
      <c r="E15" s="174"/>
      <c r="F15" s="205" t="str">
        <f t="shared" si="0"/>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3" x14ac:dyDescent="0.3">
      <c r="B16" s="24">
        <f t="shared" si="1"/>
        <v>11</v>
      </c>
      <c r="C16" s="390" t="s">
        <v>584</v>
      </c>
      <c r="D16" s="370" t="s">
        <v>19</v>
      </c>
      <c r="E16" s="174"/>
      <c r="F16" s="205" t="str">
        <f t="shared" si="0"/>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16.5" x14ac:dyDescent="0.3">
      <c r="B17" s="24">
        <f t="shared" si="1"/>
        <v>12</v>
      </c>
      <c r="C17" s="390" t="s">
        <v>585</v>
      </c>
      <c r="D17" s="370" t="s">
        <v>19</v>
      </c>
      <c r="E17" s="174"/>
      <c r="F17" s="205" t="str">
        <f t="shared" si="0"/>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16.5" x14ac:dyDescent="0.3">
      <c r="B18" s="24">
        <f t="shared" si="1"/>
        <v>13</v>
      </c>
      <c r="C18" s="390" t="s">
        <v>586</v>
      </c>
      <c r="D18" s="370" t="s">
        <v>19</v>
      </c>
      <c r="E18" s="174"/>
      <c r="F18" s="205" t="str">
        <f t="shared" si="0"/>
        <v/>
      </c>
      <c r="G18" s="197"/>
      <c r="H18" s="188"/>
      <c r="AB18" t="str">
        <f>IF(LEN($E18)=0,"N",_xlfn.IFNA(INDEX('RFP Project Manager'!$D$27:$D$32,MATCH($E18,'RFP Project Manager'!$D$27:$D$32,0)),"Error -- Availability entered in an incorrect format"))</f>
        <v>N</v>
      </c>
    </row>
    <row r="19" spans="2:28" ht="16.5" x14ac:dyDescent="0.3">
      <c r="B19" s="24">
        <f t="shared" si="1"/>
        <v>14</v>
      </c>
      <c r="C19" s="390" t="s">
        <v>587</v>
      </c>
      <c r="D19" s="370" t="s">
        <v>19</v>
      </c>
      <c r="E19" s="174"/>
      <c r="F19" s="205" t="str">
        <f t="shared" si="0"/>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16.5" x14ac:dyDescent="0.3">
      <c r="B20" s="24">
        <f t="shared" si="1"/>
        <v>15</v>
      </c>
      <c r="C20" s="390" t="s">
        <v>588</v>
      </c>
      <c r="D20" s="370" t="s">
        <v>19</v>
      </c>
      <c r="E20" s="174"/>
      <c r="F20" s="205" t="str">
        <f t="shared" si="0"/>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6.5" x14ac:dyDescent="0.3">
      <c r="B21" s="24">
        <f t="shared" si="1"/>
        <v>16</v>
      </c>
      <c r="C21" s="390" t="s">
        <v>589</v>
      </c>
      <c r="D21" s="370" t="s">
        <v>19</v>
      </c>
      <c r="E21" s="174"/>
      <c r="F21" s="205" t="str">
        <f t="shared" si="0"/>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33" x14ac:dyDescent="0.3">
      <c r="B22" s="24">
        <f t="shared" si="1"/>
        <v>17</v>
      </c>
      <c r="C22" s="390" t="s">
        <v>590</v>
      </c>
      <c r="D22" s="370" t="s">
        <v>19</v>
      </c>
      <c r="E22" s="174"/>
      <c r="F22" s="205" t="str">
        <f t="shared" si="0"/>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33" x14ac:dyDescent="0.3">
      <c r="B23" s="24">
        <f t="shared" si="1"/>
        <v>18</v>
      </c>
      <c r="C23" s="390" t="s">
        <v>591</v>
      </c>
      <c r="D23" s="370" t="s">
        <v>19</v>
      </c>
      <c r="E23" s="174"/>
      <c r="F23" s="205" t="str">
        <f t="shared" si="0"/>
        <v/>
      </c>
      <c r="G23" s="197"/>
      <c r="H23" s="188"/>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 t="shared" si="1"/>
        <v>19</v>
      </c>
      <c r="C24" s="390" t="s">
        <v>592</v>
      </c>
      <c r="D24" s="370" t="s">
        <v>19</v>
      </c>
      <c r="E24" s="174"/>
      <c r="F24" s="205" t="str">
        <f t="shared" si="0"/>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16.5" x14ac:dyDescent="0.3">
      <c r="B25" s="24">
        <f t="shared" si="1"/>
        <v>20</v>
      </c>
      <c r="C25" s="390" t="s">
        <v>593</v>
      </c>
      <c r="D25" s="370" t="s">
        <v>19</v>
      </c>
      <c r="E25" s="174"/>
      <c r="F25" s="205" t="str">
        <f t="shared" si="0"/>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17.25" thickBot="1" x14ac:dyDescent="0.35">
      <c r="B26" s="24">
        <f t="shared" si="1"/>
        <v>21</v>
      </c>
      <c r="C26" s="390" t="s">
        <v>594</v>
      </c>
      <c r="D26" s="370" t="s">
        <v>19</v>
      </c>
      <c r="E26" s="174"/>
      <c r="F26" s="205" t="str">
        <f t="shared" si="0"/>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19.5" thickBot="1" x14ac:dyDescent="0.3">
      <c r="B27" s="24"/>
      <c r="C27" s="28" t="s">
        <v>1228</v>
      </c>
      <c r="D27" s="29"/>
      <c r="E27" s="193"/>
      <c r="F27" s="193"/>
      <c r="G27" s="193"/>
      <c r="H27" s="194"/>
      <c r="AB27" t="str">
        <f>IF(LEN($E27)=0,"N",_xlfn.IFNA(INDEX('RFP Project Manager'!$D$27:$D$32,MATCH($E27,'RFP Project Manager'!$D$27:$D$32,0)),"Error -- Availability entered in an incorrect format"))</f>
        <v>N</v>
      </c>
    </row>
    <row r="28" spans="2:28" ht="16.5" x14ac:dyDescent="0.3">
      <c r="B28" s="24">
        <f t="shared" si="1"/>
        <v>22</v>
      </c>
      <c r="C28" s="390" t="s">
        <v>595</v>
      </c>
      <c r="D28" s="370" t="s">
        <v>19</v>
      </c>
      <c r="E28" s="170"/>
      <c r="F28" s="205" t="str">
        <f t="shared" ref="F28:F38" si="2">IF($C$4="Primary Vendor Module Name Here","",$C$4)</f>
        <v/>
      </c>
      <c r="G28" s="197"/>
      <c r="H28" s="188"/>
      <c r="AB28" t="str">
        <f>IF(LEN($E28)=0,"N",_xlfn.IFNA(INDEX('RFP Project Manager'!$D$27:$D$32,MATCH($E28,'RFP Project Manager'!$D$27:$D$32,0)),"Error -- Availability entered in an incorrect format"))</f>
        <v>N</v>
      </c>
    </row>
    <row r="29" spans="2:28" ht="33" x14ac:dyDescent="0.3">
      <c r="B29" s="24">
        <f t="shared" si="1"/>
        <v>23</v>
      </c>
      <c r="C29" s="390" t="s">
        <v>596</v>
      </c>
      <c r="D29" s="370" t="s">
        <v>21</v>
      </c>
      <c r="E29" s="174"/>
      <c r="F29" s="205" t="str">
        <f t="shared" si="2"/>
        <v/>
      </c>
      <c r="G29" s="197"/>
      <c r="H29" s="188"/>
      <c r="AB29" t="str">
        <f>IF(LEN($E29)=0,"N",_xlfn.IFNA(INDEX('RFP Project Manager'!$D$27:$D$32,MATCH($E29,'RFP Project Manager'!$D$27:$D$32,0)),"Error -- Availability entered in an incorrect format"))</f>
        <v>N</v>
      </c>
    </row>
    <row r="30" spans="2:28" ht="16.5" x14ac:dyDescent="0.3">
      <c r="B30" s="24">
        <f t="shared" si="1"/>
        <v>24</v>
      </c>
      <c r="C30" s="390" t="s">
        <v>597</v>
      </c>
      <c r="D30" s="370" t="s">
        <v>19</v>
      </c>
      <c r="E30" s="174"/>
      <c r="F30" s="205" t="str">
        <f t="shared" si="2"/>
        <v/>
      </c>
      <c r="G30" s="197"/>
      <c r="H30" s="188"/>
      <c r="AB30" t="str">
        <f>IF(LEN($E30)=0,"N",_xlfn.IFNA(INDEX('RFP Project Manager'!$D$27:$D$32,MATCH($E30,'RFP Project Manager'!$D$27:$D$32,0)),"Error -- Availability entered in an incorrect format"))</f>
        <v>N</v>
      </c>
    </row>
    <row r="31" spans="2:28" ht="16.5" x14ac:dyDescent="0.3">
      <c r="B31" s="24">
        <f t="shared" si="1"/>
        <v>25</v>
      </c>
      <c r="C31" s="390" t="s">
        <v>598</v>
      </c>
      <c r="D31" s="370" t="s">
        <v>19</v>
      </c>
      <c r="E31" s="174"/>
      <c r="F31" s="205" t="str">
        <f t="shared" si="2"/>
        <v/>
      </c>
      <c r="G31" s="197"/>
      <c r="H31" s="188"/>
      <c r="AB31" t="str">
        <f>IF(LEN($E31)=0,"N",_xlfn.IFNA(INDEX('RFP Project Manager'!$D$27:$D$32,MATCH($E31,'RFP Project Manager'!$D$27:$D$32,0)),"Error -- Availability entered in an incorrect format"))</f>
        <v>N</v>
      </c>
    </row>
    <row r="32" spans="2:28" ht="49.5" x14ac:dyDescent="0.3">
      <c r="B32" s="24">
        <f t="shared" si="1"/>
        <v>26</v>
      </c>
      <c r="C32" s="390" t="s">
        <v>599</v>
      </c>
      <c r="D32" s="370" t="s">
        <v>22</v>
      </c>
      <c r="E32" s="174"/>
      <c r="F32" s="205" t="str">
        <f t="shared" si="2"/>
        <v/>
      </c>
      <c r="G32" s="197"/>
      <c r="H32" s="188"/>
      <c r="AB32" t="str">
        <f>IF(LEN($E32)=0,"N",_xlfn.IFNA(INDEX('RFP Project Manager'!$D$27:$D$32,MATCH($E32,'RFP Project Manager'!$D$27:$D$32,0)),"Error -- Availability entered in an incorrect format"))</f>
        <v>N</v>
      </c>
    </row>
    <row r="33" spans="2:28" ht="49.5" x14ac:dyDescent="0.3">
      <c r="B33" s="24">
        <f t="shared" si="1"/>
        <v>27</v>
      </c>
      <c r="C33" s="362" t="s">
        <v>600</v>
      </c>
      <c r="D33" s="370" t="s">
        <v>19</v>
      </c>
      <c r="E33" s="174"/>
      <c r="F33" s="205" t="str">
        <f t="shared" si="2"/>
        <v/>
      </c>
      <c r="G33" s="197"/>
      <c r="H33" s="188"/>
      <c r="AB33" t="str">
        <f>IF(LEN($E33)=0,"N",_xlfn.IFNA(INDEX('RFP Project Manager'!$D$27:$D$32,MATCH($E33,'RFP Project Manager'!$D$27:$D$32,0)),"Error -- Availability entered in an incorrect format"))</f>
        <v>N</v>
      </c>
    </row>
    <row r="34" spans="2:28" ht="49.5" x14ac:dyDescent="0.3">
      <c r="B34" s="24">
        <f t="shared" si="1"/>
        <v>28</v>
      </c>
      <c r="C34" s="362" t="s">
        <v>601</v>
      </c>
      <c r="D34" s="370" t="s">
        <v>21</v>
      </c>
      <c r="E34" s="174"/>
      <c r="F34" s="205" t="str">
        <f t="shared" si="2"/>
        <v/>
      </c>
      <c r="G34" s="197"/>
      <c r="H34" s="188"/>
      <c r="AB34" t="str">
        <f>IF(LEN($E34)=0,"N",_xlfn.IFNA(INDEX('RFP Project Manager'!$D$27:$D$32,MATCH($E34,'RFP Project Manager'!$D$27:$D$32,0)),"Error -- Availability entered in an incorrect format"))</f>
        <v>N</v>
      </c>
    </row>
    <row r="35" spans="2:28" ht="33" x14ac:dyDescent="0.3">
      <c r="B35" s="24">
        <f t="shared" si="1"/>
        <v>29</v>
      </c>
      <c r="C35" s="362" t="s">
        <v>602</v>
      </c>
      <c r="D35" s="370" t="s">
        <v>19</v>
      </c>
      <c r="E35" s="174"/>
      <c r="F35" s="205" t="str">
        <f t="shared" si="2"/>
        <v/>
      </c>
      <c r="G35" s="197"/>
      <c r="H35" s="188"/>
      <c r="AB35" t="str">
        <f>IF(LEN($E35)=0,"N",_xlfn.IFNA(INDEX('RFP Project Manager'!$D$27:$D$32,MATCH($E35,'RFP Project Manager'!$D$27:$D$32,0)),"Error -- Availability entered in an incorrect format"))</f>
        <v>N</v>
      </c>
    </row>
    <row r="36" spans="2:28" ht="49.5" x14ac:dyDescent="0.3">
      <c r="B36" s="24">
        <f t="shared" si="1"/>
        <v>30</v>
      </c>
      <c r="C36" s="362" t="s">
        <v>603</v>
      </c>
      <c r="D36" s="370" t="s">
        <v>19</v>
      </c>
      <c r="E36" s="174"/>
      <c r="F36" s="205" t="str">
        <f t="shared" si="2"/>
        <v/>
      </c>
      <c r="G36" s="197"/>
      <c r="H36" s="188"/>
      <c r="AB36" t="str">
        <f>IF(LEN($E36)=0,"N",_xlfn.IFNA(INDEX('RFP Project Manager'!$D$27:$D$32,MATCH($E36,'RFP Project Manager'!$D$27:$D$32,0)),"Error -- Availability entered in an incorrect format"))</f>
        <v>N</v>
      </c>
    </row>
    <row r="37" spans="2:28" ht="33" x14ac:dyDescent="0.3">
      <c r="B37" s="24">
        <f t="shared" si="1"/>
        <v>31</v>
      </c>
      <c r="C37" s="362" t="s">
        <v>604</v>
      </c>
      <c r="D37" s="370" t="s">
        <v>19</v>
      </c>
      <c r="E37" s="174"/>
      <c r="F37" s="205" t="str">
        <f t="shared" si="2"/>
        <v/>
      </c>
      <c r="G37" s="197"/>
      <c r="H37" s="188"/>
      <c r="AB37" t="str">
        <f>IF(LEN($E37)=0,"N",_xlfn.IFNA(INDEX('RFP Project Manager'!$D$27:$D$32,MATCH($E37,'RFP Project Manager'!$D$27:$D$32,0)),"Error -- Availability entered in an incorrect format"))</f>
        <v>N</v>
      </c>
    </row>
    <row r="38" spans="2:28" ht="33.75" thickBot="1" x14ac:dyDescent="0.35">
      <c r="B38" s="24">
        <f t="shared" si="1"/>
        <v>32</v>
      </c>
      <c r="C38" s="362" t="s">
        <v>605</v>
      </c>
      <c r="D38" s="370" t="s">
        <v>19</v>
      </c>
      <c r="E38" s="174"/>
      <c r="F38" s="205" t="str">
        <f t="shared" si="2"/>
        <v/>
      </c>
      <c r="G38" s="197"/>
      <c r="H38" s="188"/>
      <c r="AB38" t="str">
        <f>IF(LEN($E38)=0,"N",_xlfn.IFNA(INDEX('RFP Project Manager'!$D$27:$D$32,MATCH($E38,'RFP Project Manager'!$D$27:$D$32,0)),"Error -- Availability entered in an incorrect format"))</f>
        <v>N</v>
      </c>
    </row>
    <row r="39" spans="2:28" ht="19.5" thickBot="1" x14ac:dyDescent="0.3">
      <c r="B39" s="24"/>
      <c r="C39" s="28" t="s">
        <v>1228</v>
      </c>
      <c r="D39" s="29"/>
      <c r="E39" s="193"/>
      <c r="F39" s="193"/>
      <c r="G39" s="193"/>
      <c r="H39" s="194"/>
      <c r="AB39" t="str">
        <f>IF(LEN($E39)=0,"N",_xlfn.IFNA(INDEX('RFP Project Manager'!$D$27:$D$32,MATCH($E39,'RFP Project Manager'!$D$27:$D$32,0)),"Error -- Availability entered in an incorrect format"))</f>
        <v>N</v>
      </c>
    </row>
    <row r="40" spans="2:28" ht="16.5" x14ac:dyDescent="0.3">
      <c r="B40" s="24">
        <f t="shared" si="1"/>
        <v>33</v>
      </c>
      <c r="C40" s="360" t="s">
        <v>606</v>
      </c>
      <c r="D40" s="369" t="s">
        <v>19</v>
      </c>
      <c r="E40" s="170"/>
      <c r="F40" s="171" t="str">
        <f>IF($C$4="Primary Vendor Module Name Here","",$C$4)</f>
        <v/>
      </c>
      <c r="G40" s="199"/>
      <c r="H40" s="186"/>
      <c r="AB40" t="str">
        <f>IF(LEN($E40)=0,"N",_xlfn.IFNA(INDEX('RFP Project Manager'!$D$27:$D$32,MATCH($E40,'RFP Project Manager'!$D$27:$D$32,0)),"Error -- Availability entered in an incorrect format"))</f>
        <v>N</v>
      </c>
    </row>
    <row r="41" spans="2:28" ht="33.75" thickBot="1" x14ac:dyDescent="0.35">
      <c r="B41" s="24">
        <f t="shared" si="1"/>
        <v>34</v>
      </c>
      <c r="C41" s="367" t="s">
        <v>607</v>
      </c>
      <c r="D41" s="371" t="s">
        <v>19</v>
      </c>
      <c r="E41" s="178"/>
      <c r="F41" s="206" t="str">
        <f>IF($C$4="Primary Vendor Module Name Here","",$C$4)</f>
        <v/>
      </c>
      <c r="G41" s="198"/>
      <c r="H41" s="190"/>
      <c r="AB41" t="str">
        <f>IF(LEN($E41)=0,"N",_xlfn.IFNA(INDEX('RFP Project Manager'!$D$27:$D$32,MATCH($E41,'RFP Project Manager'!$D$27:$D$32,0)),"Error -- Availability entered in an incorrect format"))</f>
        <v>N</v>
      </c>
    </row>
    <row r="42" spans="2:28" x14ac:dyDescent="0.25">
      <c r="AB42" t="str">
        <f>IF(LEN($E42)=0,"N",_xlfn.IFNA(INDEX('RFP Project Manager'!$D$27:$D$32,MATCH($E42,'RFP Project Manager'!$D$27:$D$32,0)),"Error -- Availability entered in an incorrect format"))</f>
        <v>N</v>
      </c>
    </row>
    <row r="43" spans="2:28" x14ac:dyDescent="0.25">
      <c r="AB43" t="str">
        <f>IF(LEN($E43)=0,"N",_xlfn.IFNA(INDEX('RFP Project Manager'!$D$27:$D$32,MATCH($E43,'RFP Project Manager'!$D$27:$D$32,0)),"Error -- Availability entered in an incorrect format"))</f>
        <v>N</v>
      </c>
    </row>
    <row r="44" spans="2:28" x14ac:dyDescent="0.25">
      <c r="AB44" t="str">
        <f>IF(LEN($E44)=0,"N",_xlfn.IFNA(INDEX('RFP Project Manager'!$D$27:$D$32,MATCH($E44,'RFP Project Manager'!$D$27:$D$32,0)),"Error -- Availability entered in an incorrect format"))</f>
        <v>N</v>
      </c>
    </row>
    <row r="45" spans="2:28" x14ac:dyDescent="0.25">
      <c r="AB45" t="str">
        <f>IF(LEN($E45)=0,"N",_xlfn.IFNA(INDEX('RFP Project Manager'!$D$27:$D$32,MATCH($E45,'RFP Project Manager'!$D$27:$D$32,0)),"Error -- Availability entered in an incorrect format"))</f>
        <v>N</v>
      </c>
    </row>
    <row r="46" spans="2:28" x14ac:dyDescent="0.25">
      <c r="AB46" t="str">
        <f>IF(LEN($E46)=0,"N",_xlfn.IFNA(INDEX('RFP Project Manager'!$D$27:$D$32,MATCH($E46,'RFP Project Manager'!$D$27:$D$32,0)),"Error -- Availability entered in an incorrect format"))</f>
        <v>N</v>
      </c>
    </row>
    <row r="47" spans="2:28" x14ac:dyDescent="0.25">
      <c r="AB47" t="str">
        <f>IF(LEN($E47)=0,"N",_xlfn.IFNA(INDEX('RFP Project Manager'!$D$27:$D$32,MATCH($E47,'RFP Project Manager'!$D$27:$D$32,0)),"Error -- Availability entered in an incorrect format"))</f>
        <v>N</v>
      </c>
    </row>
    <row r="48" spans="2:28" x14ac:dyDescent="0.25">
      <c r="AB48" t="str">
        <f>IF(LEN($E48)=0,"N",_xlfn.IFNA(INDEX('RFP Project Manager'!$D$27:$D$32,MATCH($E48,'RFP Project Manager'!$D$27:$D$32,0)),"Error -- Availability entered in an incorrect format"))</f>
        <v>N</v>
      </c>
    </row>
    <row r="49" spans="28:28" x14ac:dyDescent="0.25">
      <c r="AB49" t="str">
        <f>IF(LEN($E49)=0,"N",_xlfn.IFNA(INDEX('RFP Project Manager'!$D$27:$D$32,MATCH($E49,'RFP Project Manager'!$D$27:$D$32,0)),"Error -- Availability entered in an incorrect format"))</f>
        <v>N</v>
      </c>
    </row>
    <row r="50" spans="28:28" x14ac:dyDescent="0.25">
      <c r="AB50" t="str">
        <f>IF(LEN($E50)=0,"N",_xlfn.IFNA(INDEX('RFP Project Manager'!$D$27:$D$32,MATCH($E50,'RFP Project Manager'!$D$27:$D$32,0)),"Error -- Availability entered in an incorrect format"))</f>
        <v>N</v>
      </c>
    </row>
    <row r="51" spans="28:28" x14ac:dyDescent="0.25">
      <c r="AB51" t="str">
        <f>IF(LEN($E51)=0,"N",_xlfn.IFNA(INDEX('RFP Project Manager'!$D$27:$D$32,MATCH($E51,'RFP Project Manager'!$D$27:$D$32,0)),"Error -- Availability entered in an incorrect format"))</f>
        <v>N</v>
      </c>
    </row>
    <row r="52" spans="28:28" x14ac:dyDescent="0.25">
      <c r="AB52" t="str">
        <f>IF(LEN($E52)=0,"N",_xlfn.IFNA(INDEX('RFP Project Manager'!$D$27:$D$32,MATCH($E52,'RFP Project Manager'!$D$27:$D$32,0)),"Error -- Availability entered in an incorrect format"))</f>
        <v>N</v>
      </c>
    </row>
    <row r="53" spans="28:28" x14ac:dyDescent="0.25">
      <c r="AB53" t="str">
        <f>IF(LEN($E53)=0,"N",_xlfn.IFNA(INDEX('RFP Project Manager'!$D$27:$D$32,MATCH($E53,'RFP Project Manager'!$D$27:$D$32,0)),"Error -- Availability entered in an incorrect format"))</f>
        <v>N</v>
      </c>
    </row>
    <row r="54" spans="28:28" x14ac:dyDescent="0.25">
      <c r="AB54" t="str">
        <f>IF(LEN($E54)=0,"N",_xlfn.IFNA(INDEX('RFP Project Manager'!$D$27:$D$32,MATCH($E54,'RFP Project Manager'!$D$27:$D$32,0)),"Error -- Availability entered in an incorrect format"))</f>
        <v>N</v>
      </c>
    </row>
    <row r="55" spans="28:28" x14ac:dyDescent="0.25">
      <c r="AB55" t="str">
        <f>IF(LEN($E55)=0,"N",_xlfn.IFNA(INDEX('RFP Project Manager'!$D$27:$D$32,MATCH($E55,'RFP Project Manager'!$D$27:$D$32,0)),"Error -- Availability entered in an incorrect format"))</f>
        <v>N</v>
      </c>
    </row>
    <row r="56" spans="28:28" x14ac:dyDescent="0.25">
      <c r="AB56" t="str">
        <f>IF(LEN($E56)=0,"N",_xlfn.IFNA(INDEX('RFP Project Manager'!$D$27:$D$32,MATCH($E56,'RFP Project Manager'!$D$27:$D$32,0)),"Error -- Availability entered in an incorrect format"))</f>
        <v>N</v>
      </c>
    </row>
    <row r="57" spans="28:28" x14ac:dyDescent="0.25">
      <c r="AB57" t="str">
        <f>IF(LEN($E57)=0,"N",_xlfn.IFNA(INDEX('RFP Project Manager'!$D$27:$D$32,MATCH($E57,'RFP Project Manager'!$D$27:$D$32,0)),"Error -- Availability entered in an incorrect format"))</f>
        <v>N</v>
      </c>
    </row>
    <row r="58" spans="28:28" x14ac:dyDescent="0.25">
      <c r="AB58" t="str">
        <f>IF(LEN($E58)=0,"N",_xlfn.IFNA(INDEX('RFP Project Manager'!$D$27:$D$32,MATCH($E58,'RFP Project Manager'!$D$27:$D$32,0)),"Error -- Availability entered in an incorrect format"))</f>
        <v>N</v>
      </c>
    </row>
    <row r="59" spans="28:28" x14ac:dyDescent="0.25">
      <c r="AB59" t="str">
        <f>IF(LEN($E59)=0,"N",_xlfn.IFNA(INDEX('RFP Project Manager'!$D$27:$D$32,MATCH($E59,'RFP Project Manager'!$D$27:$D$32,0)),"Error -- Availability entered in an incorrect format"))</f>
        <v>N</v>
      </c>
    </row>
    <row r="60" spans="28:28" x14ac:dyDescent="0.25">
      <c r="AB60" t="str">
        <f>IF(LEN($E60)=0,"N",_xlfn.IFNA(INDEX('RFP Project Manager'!$D$27:$D$32,MATCH($E60,'RFP Project Manager'!$D$27:$D$32,0)),"Error -- Availability entered in an incorrect format"))</f>
        <v>N</v>
      </c>
    </row>
    <row r="61" spans="28:28" x14ac:dyDescent="0.25">
      <c r="AB61" t="str">
        <f>IF(LEN($E61)=0,"N",_xlfn.IFNA(INDEX('RFP Project Manager'!$D$27:$D$32,MATCH($E61,'RFP Project Manager'!$D$27:$D$32,0)),"Error -- Availability entered in an incorrect format"))</f>
        <v>N</v>
      </c>
    </row>
    <row r="62" spans="28:28" x14ac:dyDescent="0.25">
      <c r="AB62" t="str">
        <f>IF(LEN($E62)=0,"N",_xlfn.IFNA(INDEX('RFP Project Manager'!$D$27:$D$32,MATCH($E62,'RFP Project Manager'!$D$27:$D$32,0)),"Error -- Availability entered in an incorrect format"))</f>
        <v>N</v>
      </c>
    </row>
    <row r="63" spans="28:28" x14ac:dyDescent="0.25">
      <c r="AB63" t="str">
        <f>IF(LEN($E63)=0,"N",_xlfn.IFNA(INDEX('RFP Project Manager'!$D$27:$D$32,MATCH($E63,'RFP Project Manager'!$D$27:$D$32,0)),"Error -- Availability entered in an incorrect format"))</f>
        <v>N</v>
      </c>
    </row>
    <row r="64" spans="28: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nO7qDbZEr2fVXHXh53q3BH30wiuksZYKFA0mAAmnDD/1gU2Y9XanFBgoye8JUuQ1sd6L8Cb7FrJGWUWjopsflQ==" saltValue="bagfvVjZVOloj2LQbEooPw==" spinCount="100000" sheet="1" objects="1" scenarios="1" selectLockedCells="1"/>
  <mergeCells count="2">
    <mergeCell ref="C1:H1"/>
    <mergeCell ref="C2:H2"/>
  </mergeCells>
  <dataValidations xWindow="1355" yWindow="415" count="3">
    <dataValidation allowBlank="1" showInputMessage="1" showErrorMessage="1" promptTitle="Additional Product Requirement" prompt="Specify product or module required if the functionality is available outside of the base product offering" sqref="F6:F41"/>
    <dataValidation type="list" allowBlank="1" showInputMessage="1" showErrorMessage="1" errorTitle="Entry Error" error="Availability entered in incorrect format_x000a_" prompt="Y - Yes_x000a_R - Reporting_x000a_T - Third Party_x000a_F - Future_x000a_N - No" sqref="E28:E38">
      <formula1>$D$44:$D$49</formula1>
    </dataValidation>
    <dataValidation type="list" allowBlank="1" showInputMessage="1" showErrorMessage="1" errorTitle="Entry Error" error="Availability entered in incorrect format_x000a_" prompt="Y - Yes_x000a_R - Reporting_x000a_T - Third Party_x000a_F - Future_x000a_N - No" sqref="E40:E41">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55" yWindow="415"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E6:E26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AC193"/>
  <sheetViews>
    <sheetView showGridLines="0" workbookViewId="0">
      <pane xSplit="2" ySplit="4" topLeftCell="C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Document Management</v>
      </c>
      <c r="D2" s="541"/>
      <c r="E2" s="541"/>
      <c r="F2" s="541"/>
      <c r="G2" s="541"/>
      <c r="H2" s="541"/>
      <c r="AA2" s="109" t="s">
        <v>1263</v>
      </c>
      <c r="AB2" s="118" t="s">
        <v>1223</v>
      </c>
      <c r="AC2" s="112">
        <f>SUBTOTAL(3,B6:B180)</f>
        <v>133</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1096</v>
      </c>
      <c r="D5" s="29"/>
      <c r="E5" s="29"/>
      <c r="F5" s="29"/>
      <c r="G5" s="29"/>
      <c r="H5" s="30"/>
      <c r="AA5" s="1"/>
      <c r="AB5" s="118"/>
      <c r="AC5" s="34" t="s">
        <v>1225</v>
      </c>
    </row>
    <row r="6" spans="2:29" ht="33" x14ac:dyDescent="0.3">
      <c r="B6" s="24">
        <v>1</v>
      </c>
      <c r="C6" s="362" t="s">
        <v>608</v>
      </c>
      <c r="D6" s="370" t="s">
        <v>19</v>
      </c>
      <c r="E6" s="170"/>
      <c r="F6" s="175" t="str">
        <f t="shared" ref="F6:F11" si="0">IF($C$4="Primary Vendor Module Name Here","",$C$4)</f>
        <v/>
      </c>
      <c r="G6" s="197"/>
      <c r="H6" s="188"/>
      <c r="AB6" t="str">
        <f>IF(LEN($E6)=0,"N",_xlfn.IFNA(INDEX('RFP Project Manager'!$D$27:$D$32,MATCH($E6,'RFP Project Manager'!$D$27:$D$32,0)),"Error -- Availability entered in an incorrect format"))</f>
        <v>N</v>
      </c>
      <c r="AC6">
        <f>COUNTIF(AB:AB,"Error -- Availability entered in an incorrect format")</f>
        <v>0</v>
      </c>
    </row>
    <row r="7" spans="2:29" ht="33" x14ac:dyDescent="0.3">
      <c r="B7" s="24">
        <f>IF(B6&lt;&gt;0,B6+1,B5+1)</f>
        <v>2</v>
      </c>
      <c r="C7" s="362" t="s">
        <v>609</v>
      </c>
      <c r="D7" s="370" t="s">
        <v>21</v>
      </c>
      <c r="E7" s="174"/>
      <c r="F7" s="175" t="str">
        <f t="shared" si="0"/>
        <v/>
      </c>
      <c r="G7" s="197"/>
      <c r="H7" s="188"/>
      <c r="AB7" t="str">
        <f>IF(LEN($E7)=0,"N",_xlfn.IFNA(INDEX('RFP Project Manager'!$D$27:$D$32,MATCH($E7,'RFP Project Manager'!$D$27:$D$32,0)),"Error -- Availability entered in an incorrect format"))</f>
        <v>N</v>
      </c>
    </row>
    <row r="8" spans="2:29" ht="33" x14ac:dyDescent="0.3">
      <c r="B8" s="24">
        <f t="shared" ref="B8:B71" si="1">IF(B7&lt;&gt;0,B7+1,B6+1)</f>
        <v>3</v>
      </c>
      <c r="C8" s="362" t="s">
        <v>610</v>
      </c>
      <c r="D8" s="370" t="s">
        <v>19</v>
      </c>
      <c r="E8" s="174"/>
      <c r="F8" s="175" t="str">
        <f t="shared" si="0"/>
        <v/>
      </c>
      <c r="G8" s="197"/>
      <c r="H8" s="188"/>
      <c r="AB8" t="str">
        <f>IF(LEN($E8)=0,"N",_xlfn.IFNA(INDEX('RFP Project Manager'!$D$27:$D$32,MATCH($E8,'RFP Project Manager'!$D$27:$D$32,0)),"Error -- Availability entered in an incorrect format"))</f>
        <v>N</v>
      </c>
    </row>
    <row r="9" spans="2:29" ht="16.5" x14ac:dyDescent="0.3">
      <c r="B9" s="24">
        <f t="shared" si="1"/>
        <v>4</v>
      </c>
      <c r="C9" s="362" t="s">
        <v>1183</v>
      </c>
      <c r="D9" s="370" t="s">
        <v>22</v>
      </c>
      <c r="E9" s="174"/>
      <c r="F9" s="175" t="str">
        <f t="shared" si="0"/>
        <v/>
      </c>
      <c r="G9" s="197"/>
      <c r="H9" s="188"/>
      <c r="AB9" t="str">
        <f>IF(LEN($E9)=0,"N",_xlfn.IFNA(INDEX('RFP Project Manager'!$D$27:$D$32,MATCH($E9,'RFP Project Manager'!$D$27:$D$32,0)),"Error -- Availability entered in an incorrect format"))</f>
        <v>N</v>
      </c>
    </row>
    <row r="10" spans="2:29" ht="33" x14ac:dyDescent="0.3">
      <c r="B10" s="24">
        <f t="shared" si="1"/>
        <v>5</v>
      </c>
      <c r="C10" s="362" t="s">
        <v>611</v>
      </c>
      <c r="D10" s="370" t="s">
        <v>22</v>
      </c>
      <c r="E10" s="174"/>
      <c r="F10" s="175" t="str">
        <f t="shared" si="0"/>
        <v/>
      </c>
      <c r="G10" s="197"/>
      <c r="H10" s="188"/>
      <c r="AB10" t="str">
        <f>IF(LEN($E10)=0,"N",_xlfn.IFNA(INDEX('RFP Project Manager'!$D$27:$D$32,MATCH($E10,'RFP Project Manager'!$D$27:$D$32,0)),"Error -- Availability entered in an incorrect format"))</f>
        <v>N</v>
      </c>
    </row>
    <row r="11" spans="2:29" ht="33.75" thickBot="1" x14ac:dyDescent="0.35">
      <c r="B11" s="24">
        <f t="shared" si="1"/>
        <v>6</v>
      </c>
      <c r="C11" s="362" t="s">
        <v>612</v>
      </c>
      <c r="D11" s="370" t="s">
        <v>22</v>
      </c>
      <c r="E11" s="174"/>
      <c r="F11" s="175" t="str">
        <f t="shared" si="0"/>
        <v/>
      </c>
      <c r="G11" s="197"/>
      <c r="H11" s="188"/>
      <c r="AB11" t="str">
        <f>IF(LEN($E11)=0,"N",_xlfn.IFNA(INDEX('RFP Project Manager'!$D$27:$D$32,MATCH($E11,'RFP Project Manager'!$D$27:$D$32,0)),"Error -- Availability entered in an incorrect format"))</f>
        <v>N</v>
      </c>
    </row>
    <row r="12" spans="2:29" ht="19.5" thickBot="1" x14ac:dyDescent="0.3">
      <c r="B12" s="24"/>
      <c r="C12" s="28" t="s">
        <v>613</v>
      </c>
      <c r="D12" s="29"/>
      <c r="E12" s="193"/>
      <c r="F12" s="193"/>
      <c r="G12" s="193"/>
      <c r="H12" s="194"/>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49.5" x14ac:dyDescent="0.3">
      <c r="B13" s="24">
        <f t="shared" si="1"/>
        <v>7</v>
      </c>
      <c r="C13" s="362" t="s">
        <v>614</v>
      </c>
      <c r="D13" s="370" t="s">
        <v>19</v>
      </c>
      <c r="E13" s="170"/>
      <c r="F13" s="175" t="str">
        <f t="shared" ref="F13:F48" si="2">IF($C$4="Primary Vendor Module Name Here","",$C$4)</f>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16.5" x14ac:dyDescent="0.3">
      <c r="B14" s="24">
        <f t="shared" si="1"/>
        <v>8</v>
      </c>
      <c r="C14" s="362" t="s">
        <v>615</v>
      </c>
      <c r="D14" s="370" t="s">
        <v>19</v>
      </c>
      <c r="E14" s="174"/>
      <c r="F14" s="175" t="str">
        <f t="shared" si="2"/>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33" x14ac:dyDescent="0.3">
      <c r="B15" s="24">
        <f t="shared" si="1"/>
        <v>9</v>
      </c>
      <c r="C15" s="362" t="s">
        <v>616</v>
      </c>
      <c r="D15" s="370" t="s">
        <v>19</v>
      </c>
      <c r="E15" s="174"/>
      <c r="F15" s="175" t="str">
        <f t="shared" si="2"/>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3" x14ac:dyDescent="0.3">
      <c r="B16" s="24">
        <f t="shared" si="1"/>
        <v>10</v>
      </c>
      <c r="C16" s="362" t="s">
        <v>617</v>
      </c>
      <c r="D16" s="370" t="s">
        <v>21</v>
      </c>
      <c r="E16" s="174"/>
      <c r="F16" s="175" t="str">
        <f t="shared" si="2"/>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33" x14ac:dyDescent="0.3">
      <c r="B17" s="24">
        <f t="shared" si="1"/>
        <v>11</v>
      </c>
      <c r="C17" s="362" t="s">
        <v>1184</v>
      </c>
      <c r="D17" s="370" t="s">
        <v>21</v>
      </c>
      <c r="E17" s="174"/>
      <c r="F17" s="175" t="str">
        <f t="shared" si="2"/>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33" x14ac:dyDescent="0.3">
      <c r="B18" s="24">
        <f t="shared" si="1"/>
        <v>12</v>
      </c>
      <c r="C18" s="362" t="s">
        <v>618</v>
      </c>
      <c r="D18" s="370" t="s">
        <v>19</v>
      </c>
      <c r="E18" s="174"/>
      <c r="F18" s="175" t="str">
        <f t="shared" si="2"/>
        <v/>
      </c>
      <c r="G18" s="197"/>
      <c r="H18" s="188"/>
      <c r="AB18" t="str">
        <f>IF(LEN($E18)=0,"N",_xlfn.IFNA(INDEX('RFP Project Manager'!$D$27:$D$32,MATCH($E18,'RFP Project Manager'!$D$27:$D$32,0)),"Error -- Availability entered in an incorrect format"))</f>
        <v>N</v>
      </c>
    </row>
    <row r="19" spans="2:28" ht="33" x14ac:dyDescent="0.3">
      <c r="B19" s="24">
        <f t="shared" si="1"/>
        <v>13</v>
      </c>
      <c r="C19" s="362" t="s">
        <v>619</v>
      </c>
      <c r="D19" s="370" t="s">
        <v>21</v>
      </c>
      <c r="E19" s="174"/>
      <c r="F19" s="175" t="str">
        <f t="shared" si="2"/>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33" x14ac:dyDescent="0.3">
      <c r="B20" s="24">
        <f t="shared" si="1"/>
        <v>14</v>
      </c>
      <c r="C20" s="362" t="s">
        <v>620</v>
      </c>
      <c r="D20" s="370" t="s">
        <v>21</v>
      </c>
      <c r="E20" s="174"/>
      <c r="F20" s="175" t="str">
        <f t="shared" si="2"/>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49.5" x14ac:dyDescent="0.3">
      <c r="B21" s="24">
        <f t="shared" si="1"/>
        <v>15</v>
      </c>
      <c r="C21" s="362" t="s">
        <v>621</v>
      </c>
      <c r="D21" s="370" t="s">
        <v>21</v>
      </c>
      <c r="E21" s="174"/>
      <c r="F21" s="175" t="str">
        <f t="shared" si="2"/>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33" x14ac:dyDescent="0.3">
      <c r="B22" s="24">
        <f t="shared" si="1"/>
        <v>16</v>
      </c>
      <c r="C22" s="362" t="s">
        <v>622</v>
      </c>
      <c r="D22" s="370" t="s">
        <v>21</v>
      </c>
      <c r="E22" s="174"/>
      <c r="F22" s="175" t="str">
        <f t="shared" si="2"/>
        <v/>
      </c>
      <c r="G22" s="19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33" x14ac:dyDescent="0.3">
      <c r="B23" s="24">
        <f t="shared" si="1"/>
        <v>17</v>
      </c>
      <c r="C23" s="362" t="s">
        <v>623</v>
      </c>
      <c r="D23" s="370" t="s">
        <v>21</v>
      </c>
      <c r="E23" s="174"/>
      <c r="F23" s="175" t="str">
        <f t="shared" si="2"/>
        <v/>
      </c>
      <c r="G23" s="197"/>
      <c r="H23" s="188"/>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 t="shared" si="1"/>
        <v>18</v>
      </c>
      <c r="C24" s="362" t="s">
        <v>624</v>
      </c>
      <c r="D24" s="370" t="s">
        <v>21</v>
      </c>
      <c r="E24" s="174"/>
      <c r="F24" s="175" t="str">
        <f t="shared" si="2"/>
        <v/>
      </c>
      <c r="G24" s="197"/>
      <c r="H24" s="188"/>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33" x14ac:dyDescent="0.3">
      <c r="B25" s="24">
        <f t="shared" si="1"/>
        <v>19</v>
      </c>
      <c r="C25" s="362" t="s">
        <v>625</v>
      </c>
      <c r="D25" s="370" t="s">
        <v>21</v>
      </c>
      <c r="E25" s="174"/>
      <c r="F25" s="175" t="str">
        <f t="shared" si="2"/>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33" x14ac:dyDescent="0.3">
      <c r="B26" s="24">
        <f t="shared" si="1"/>
        <v>20</v>
      </c>
      <c r="C26" s="362" t="s">
        <v>626</v>
      </c>
      <c r="D26" s="370" t="s">
        <v>21</v>
      </c>
      <c r="E26" s="174"/>
      <c r="F26" s="175" t="str">
        <f t="shared" si="2"/>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33" x14ac:dyDescent="0.3">
      <c r="B27" s="24">
        <f t="shared" si="1"/>
        <v>21</v>
      </c>
      <c r="C27" s="362" t="s">
        <v>627</v>
      </c>
      <c r="D27" s="370" t="s">
        <v>21</v>
      </c>
      <c r="E27" s="174"/>
      <c r="F27" s="175" t="str">
        <f t="shared" si="2"/>
        <v/>
      </c>
      <c r="G27" s="197"/>
      <c r="H27" s="188"/>
      <c r="AB27" t="str">
        <f>IF(LEN($E27)=0,"N",_xlfn.IFNA(INDEX('RFP Project Manager'!$D$27:$D$32,MATCH($E27,'RFP Project Manager'!$D$27:$D$32,0)),"Error -- Availability entered in an incorrect format"))</f>
        <v>N</v>
      </c>
    </row>
    <row r="28" spans="2:28" ht="16.5" x14ac:dyDescent="0.3">
      <c r="B28" s="24">
        <f t="shared" si="1"/>
        <v>22</v>
      </c>
      <c r="C28" s="362" t="s">
        <v>628</v>
      </c>
      <c r="D28" s="370" t="s">
        <v>21</v>
      </c>
      <c r="E28" s="174"/>
      <c r="F28" s="175" t="str">
        <f t="shared" si="2"/>
        <v/>
      </c>
      <c r="G28" s="197"/>
      <c r="H28" s="188"/>
      <c r="AB28" t="str">
        <f>IF(LEN($E28)=0,"N",_xlfn.IFNA(INDEX('RFP Project Manager'!$D$27:$D$32,MATCH($E28,'RFP Project Manager'!$D$27:$D$32,0)),"Error -- Availability entered in an incorrect format"))</f>
        <v>N</v>
      </c>
    </row>
    <row r="29" spans="2:28" ht="49.5" x14ac:dyDescent="0.3">
      <c r="B29" s="24">
        <f t="shared" si="1"/>
        <v>23</v>
      </c>
      <c r="C29" s="362" t="s">
        <v>629</v>
      </c>
      <c r="D29" s="370" t="s">
        <v>21</v>
      </c>
      <c r="E29" s="174"/>
      <c r="F29" s="175" t="str">
        <f t="shared" si="2"/>
        <v/>
      </c>
      <c r="G29" s="197"/>
      <c r="H29" s="188"/>
      <c r="AB29" t="str">
        <f>IF(LEN($E29)=0,"N",_xlfn.IFNA(INDEX('RFP Project Manager'!$D$27:$D$32,MATCH($E29,'RFP Project Manager'!$D$27:$D$32,0)),"Error -- Availability entered in an incorrect format"))</f>
        <v>N</v>
      </c>
    </row>
    <row r="30" spans="2:28" ht="16.5" x14ac:dyDescent="0.3">
      <c r="B30" s="24">
        <f t="shared" si="1"/>
        <v>24</v>
      </c>
      <c r="C30" s="362" t="s">
        <v>630</v>
      </c>
      <c r="D30" s="370" t="s">
        <v>21</v>
      </c>
      <c r="E30" s="174"/>
      <c r="F30" s="175" t="str">
        <f t="shared" si="2"/>
        <v/>
      </c>
      <c r="G30" s="197"/>
      <c r="H30" s="188"/>
      <c r="AB30" t="str">
        <f>IF(LEN($E30)=0,"N",_xlfn.IFNA(INDEX('RFP Project Manager'!$D$27:$D$32,MATCH($E30,'RFP Project Manager'!$D$27:$D$32,0)),"Error -- Availability entered in an incorrect format"))</f>
        <v>N</v>
      </c>
    </row>
    <row r="31" spans="2:28" ht="33" x14ac:dyDescent="0.3">
      <c r="B31" s="24">
        <f t="shared" si="1"/>
        <v>25</v>
      </c>
      <c r="C31" s="362" t="s">
        <v>631</v>
      </c>
      <c r="D31" s="370" t="s">
        <v>21</v>
      </c>
      <c r="E31" s="174"/>
      <c r="F31" s="175" t="str">
        <f t="shared" si="2"/>
        <v/>
      </c>
      <c r="G31" s="197"/>
      <c r="H31" s="188"/>
      <c r="AB31" t="str">
        <f>IF(LEN($E31)=0,"N",_xlfn.IFNA(INDEX('RFP Project Manager'!$D$27:$D$32,MATCH($E31,'RFP Project Manager'!$D$27:$D$32,0)),"Error -- Availability entered in an incorrect format"))</f>
        <v>N</v>
      </c>
    </row>
    <row r="32" spans="2:28" ht="16.5" x14ac:dyDescent="0.3">
      <c r="B32" s="24">
        <f t="shared" si="1"/>
        <v>26</v>
      </c>
      <c r="C32" s="362" t="s">
        <v>632</v>
      </c>
      <c r="D32" s="370" t="s">
        <v>22</v>
      </c>
      <c r="E32" s="174"/>
      <c r="F32" s="175" t="str">
        <f t="shared" si="2"/>
        <v/>
      </c>
      <c r="G32" s="197"/>
      <c r="H32" s="188"/>
      <c r="AB32" t="str">
        <f>IF(LEN($E32)=0,"N",_xlfn.IFNA(INDEX('RFP Project Manager'!$D$27:$D$32,MATCH($E32,'RFP Project Manager'!$D$27:$D$32,0)),"Error -- Availability entered in an incorrect format"))</f>
        <v>N</v>
      </c>
    </row>
    <row r="33" spans="2:28" ht="33" x14ac:dyDescent="0.3">
      <c r="B33" s="24">
        <f t="shared" si="1"/>
        <v>27</v>
      </c>
      <c r="C33" s="362" t="s">
        <v>633</v>
      </c>
      <c r="D33" s="370" t="s">
        <v>21</v>
      </c>
      <c r="E33" s="174"/>
      <c r="F33" s="175" t="str">
        <f t="shared" si="2"/>
        <v/>
      </c>
      <c r="G33" s="197"/>
      <c r="H33" s="188"/>
      <c r="AB33" t="str">
        <f>IF(LEN($E33)=0,"N",_xlfn.IFNA(INDEX('RFP Project Manager'!$D$27:$D$32,MATCH($E33,'RFP Project Manager'!$D$27:$D$32,0)),"Error -- Availability entered in an incorrect format"))</f>
        <v>N</v>
      </c>
    </row>
    <row r="34" spans="2:28" ht="49.5" x14ac:dyDescent="0.3">
      <c r="B34" s="24">
        <f t="shared" si="1"/>
        <v>28</v>
      </c>
      <c r="C34" s="362" t="s">
        <v>634</v>
      </c>
      <c r="D34" s="370" t="s">
        <v>21</v>
      </c>
      <c r="E34" s="174"/>
      <c r="F34" s="175" t="str">
        <f t="shared" si="2"/>
        <v/>
      </c>
      <c r="G34" s="197"/>
      <c r="H34" s="188"/>
      <c r="AB34" t="str">
        <f>IF(LEN($E34)=0,"N",_xlfn.IFNA(INDEX('RFP Project Manager'!$D$27:$D$32,MATCH($E34,'RFP Project Manager'!$D$27:$D$32,0)),"Error -- Availability entered in an incorrect format"))</f>
        <v>N</v>
      </c>
    </row>
    <row r="35" spans="2:28" ht="16.5" x14ac:dyDescent="0.3">
      <c r="B35" s="24">
        <f t="shared" si="1"/>
        <v>29</v>
      </c>
      <c r="C35" s="362" t="s">
        <v>635</v>
      </c>
      <c r="D35" s="370" t="s">
        <v>21</v>
      </c>
      <c r="E35" s="174"/>
      <c r="F35" s="175" t="str">
        <f t="shared" si="2"/>
        <v/>
      </c>
      <c r="G35" s="197"/>
      <c r="H35" s="188"/>
      <c r="AB35" t="str">
        <f>IF(LEN($E35)=0,"N",_xlfn.IFNA(INDEX('RFP Project Manager'!$D$27:$D$32,MATCH($E35,'RFP Project Manager'!$D$27:$D$32,0)),"Error -- Availability entered in an incorrect format"))</f>
        <v>N</v>
      </c>
    </row>
    <row r="36" spans="2:28" ht="33" x14ac:dyDescent="0.3">
      <c r="B36" s="24">
        <f t="shared" si="1"/>
        <v>30</v>
      </c>
      <c r="C36" s="362" t="s">
        <v>636</v>
      </c>
      <c r="D36" s="370" t="s">
        <v>21</v>
      </c>
      <c r="E36" s="174"/>
      <c r="F36" s="175" t="str">
        <f t="shared" si="2"/>
        <v/>
      </c>
      <c r="G36" s="197"/>
      <c r="H36" s="188"/>
      <c r="AB36" t="str">
        <f>IF(LEN($E36)=0,"N",_xlfn.IFNA(INDEX('RFP Project Manager'!$D$27:$D$32,MATCH($E36,'RFP Project Manager'!$D$27:$D$32,0)),"Error -- Availability entered in an incorrect format"))</f>
        <v>N</v>
      </c>
    </row>
    <row r="37" spans="2:28" ht="16.5" x14ac:dyDescent="0.3">
      <c r="B37" s="24">
        <f t="shared" si="1"/>
        <v>31</v>
      </c>
      <c r="C37" s="362" t="s">
        <v>637</v>
      </c>
      <c r="D37" s="370" t="s">
        <v>21</v>
      </c>
      <c r="E37" s="174"/>
      <c r="F37" s="175" t="str">
        <f t="shared" si="2"/>
        <v/>
      </c>
      <c r="G37" s="197"/>
      <c r="H37" s="188"/>
      <c r="AB37" t="str">
        <f>IF(LEN($E37)=0,"N",_xlfn.IFNA(INDEX('RFP Project Manager'!$D$27:$D$32,MATCH($E37,'RFP Project Manager'!$D$27:$D$32,0)),"Error -- Availability entered in an incorrect format"))</f>
        <v>N</v>
      </c>
    </row>
    <row r="38" spans="2:28" ht="33" x14ac:dyDescent="0.3">
      <c r="B38" s="24">
        <f t="shared" si="1"/>
        <v>32</v>
      </c>
      <c r="C38" s="362" t="s">
        <v>638</v>
      </c>
      <c r="D38" s="370" t="s">
        <v>21</v>
      </c>
      <c r="E38" s="174"/>
      <c r="F38" s="175" t="str">
        <f t="shared" si="2"/>
        <v/>
      </c>
      <c r="G38" s="197"/>
      <c r="H38" s="188"/>
      <c r="AB38" t="str">
        <f>IF(LEN($E38)=0,"N",_xlfn.IFNA(INDEX('RFP Project Manager'!$D$27:$D$32,MATCH($E38,'RFP Project Manager'!$D$27:$D$32,0)),"Error -- Availability entered in an incorrect format"))</f>
        <v>N</v>
      </c>
    </row>
    <row r="39" spans="2:28" ht="33" x14ac:dyDescent="0.3">
      <c r="B39" s="24">
        <f t="shared" si="1"/>
        <v>33</v>
      </c>
      <c r="C39" s="362" t="s">
        <v>639</v>
      </c>
      <c r="D39" s="370" t="s">
        <v>21</v>
      </c>
      <c r="E39" s="174"/>
      <c r="F39" s="175" t="str">
        <f t="shared" si="2"/>
        <v/>
      </c>
      <c r="G39" s="197"/>
      <c r="H39" s="188"/>
      <c r="AB39" t="str">
        <f>IF(LEN($E39)=0,"N",_xlfn.IFNA(INDEX('RFP Project Manager'!$D$27:$D$32,MATCH($E39,'RFP Project Manager'!$D$27:$D$32,0)),"Error -- Availability entered in an incorrect format"))</f>
        <v>N</v>
      </c>
    </row>
    <row r="40" spans="2:28" ht="33" x14ac:dyDescent="0.3">
      <c r="B40" s="24">
        <f t="shared" si="1"/>
        <v>34</v>
      </c>
      <c r="C40" s="362" t="s">
        <v>640</v>
      </c>
      <c r="D40" s="370" t="s">
        <v>21</v>
      </c>
      <c r="E40" s="174"/>
      <c r="F40" s="175" t="str">
        <f t="shared" si="2"/>
        <v/>
      </c>
      <c r="G40" s="197"/>
      <c r="H40" s="188"/>
      <c r="AB40" t="str">
        <f>IF(LEN($E40)=0,"N",_xlfn.IFNA(INDEX('RFP Project Manager'!$D$27:$D$32,MATCH($E40,'RFP Project Manager'!$D$27:$D$32,0)),"Error -- Availability entered in an incorrect format"))</f>
        <v>N</v>
      </c>
    </row>
    <row r="41" spans="2:28" ht="66" x14ac:dyDescent="0.3">
      <c r="B41" s="24">
        <f t="shared" si="1"/>
        <v>35</v>
      </c>
      <c r="C41" s="362" t="s">
        <v>641</v>
      </c>
      <c r="D41" s="370" t="s">
        <v>21</v>
      </c>
      <c r="E41" s="174"/>
      <c r="F41" s="175" t="str">
        <f t="shared" si="2"/>
        <v/>
      </c>
      <c r="G41" s="197"/>
      <c r="H41" s="188"/>
      <c r="AB41" t="str">
        <f>IF(LEN($E41)=0,"N",_xlfn.IFNA(INDEX('RFP Project Manager'!$D$27:$D$32,MATCH($E41,'RFP Project Manager'!$D$27:$D$32,0)),"Error -- Availability entered in an incorrect format"))</f>
        <v>N</v>
      </c>
    </row>
    <row r="42" spans="2:28" ht="66" x14ac:dyDescent="0.3">
      <c r="B42" s="24">
        <f t="shared" si="1"/>
        <v>36</v>
      </c>
      <c r="C42" s="362" t="s">
        <v>642</v>
      </c>
      <c r="D42" s="370" t="s">
        <v>19</v>
      </c>
      <c r="E42" s="174"/>
      <c r="F42" s="175" t="str">
        <f t="shared" si="2"/>
        <v/>
      </c>
      <c r="G42" s="197"/>
      <c r="H42" s="188"/>
      <c r="AB42" t="str">
        <f>IF(LEN($E42)=0,"N",_xlfn.IFNA(INDEX('RFP Project Manager'!$D$27:$D$32,MATCH($E42,'RFP Project Manager'!$D$27:$D$32,0)),"Error -- Availability entered in an incorrect format"))</f>
        <v>N</v>
      </c>
    </row>
    <row r="43" spans="2:28" ht="33" x14ac:dyDescent="0.3">
      <c r="B43" s="24">
        <f t="shared" si="1"/>
        <v>37</v>
      </c>
      <c r="C43" s="362" t="s">
        <v>643</v>
      </c>
      <c r="D43" s="370" t="s">
        <v>21</v>
      </c>
      <c r="E43" s="174"/>
      <c r="F43" s="175" t="str">
        <f t="shared" si="2"/>
        <v/>
      </c>
      <c r="G43" s="197"/>
      <c r="H43" s="188"/>
      <c r="AB43" t="str">
        <f>IF(LEN($E43)=0,"N",_xlfn.IFNA(INDEX('RFP Project Manager'!$D$27:$D$32,MATCH($E43,'RFP Project Manager'!$D$27:$D$32,0)),"Error -- Availability entered in an incorrect format"))</f>
        <v>N</v>
      </c>
    </row>
    <row r="44" spans="2:28" ht="33" x14ac:dyDescent="0.3">
      <c r="B44" s="24">
        <f t="shared" si="1"/>
        <v>38</v>
      </c>
      <c r="C44" s="362" t="s">
        <v>644</v>
      </c>
      <c r="D44" s="370" t="s">
        <v>21</v>
      </c>
      <c r="E44" s="174"/>
      <c r="F44" s="175" t="str">
        <f t="shared" si="2"/>
        <v/>
      </c>
      <c r="G44" s="197"/>
      <c r="H44" s="188"/>
      <c r="AB44" t="str">
        <f>IF(LEN($E44)=0,"N",_xlfn.IFNA(INDEX('RFP Project Manager'!$D$27:$D$32,MATCH($E44,'RFP Project Manager'!$D$27:$D$32,0)),"Error -- Availability entered in an incorrect format"))</f>
        <v>N</v>
      </c>
    </row>
    <row r="45" spans="2:28" ht="49.5" x14ac:dyDescent="0.3">
      <c r="B45" s="24">
        <f t="shared" si="1"/>
        <v>39</v>
      </c>
      <c r="C45" s="362" t="s">
        <v>645</v>
      </c>
      <c r="D45" s="370" t="s">
        <v>19</v>
      </c>
      <c r="E45" s="174"/>
      <c r="F45" s="175" t="str">
        <f t="shared" si="2"/>
        <v/>
      </c>
      <c r="G45" s="197"/>
      <c r="H45" s="188"/>
      <c r="AB45" t="str">
        <f>IF(LEN($E45)=0,"N",_xlfn.IFNA(INDEX('RFP Project Manager'!$D$27:$D$32,MATCH($E45,'RFP Project Manager'!$D$27:$D$32,0)),"Error -- Availability entered in an incorrect format"))</f>
        <v>N</v>
      </c>
    </row>
    <row r="46" spans="2:28" ht="66" x14ac:dyDescent="0.3">
      <c r="B46" s="24">
        <f t="shared" si="1"/>
        <v>40</v>
      </c>
      <c r="C46" s="362" t="s">
        <v>646</v>
      </c>
      <c r="D46" s="370" t="s">
        <v>19</v>
      </c>
      <c r="E46" s="174"/>
      <c r="F46" s="175" t="str">
        <f t="shared" si="2"/>
        <v/>
      </c>
      <c r="G46" s="197"/>
      <c r="H46" s="188"/>
      <c r="AB46" t="str">
        <f>IF(LEN($E46)=0,"N",_xlfn.IFNA(INDEX('RFP Project Manager'!$D$27:$D$32,MATCH($E46,'RFP Project Manager'!$D$27:$D$32,0)),"Error -- Availability entered in an incorrect format"))</f>
        <v>N</v>
      </c>
    </row>
    <row r="47" spans="2:28" ht="16.5" x14ac:dyDescent="0.3">
      <c r="B47" s="24">
        <f t="shared" si="1"/>
        <v>41</v>
      </c>
      <c r="C47" s="362" t="s">
        <v>647</v>
      </c>
      <c r="D47" s="370" t="s">
        <v>19</v>
      </c>
      <c r="E47" s="174"/>
      <c r="F47" s="175" t="str">
        <f t="shared" si="2"/>
        <v/>
      </c>
      <c r="G47" s="197"/>
      <c r="H47" s="188"/>
      <c r="AB47" t="str">
        <f>IF(LEN($E47)=0,"N",_xlfn.IFNA(INDEX('RFP Project Manager'!$D$27:$D$32,MATCH($E47,'RFP Project Manager'!$D$27:$D$32,0)),"Error -- Availability entered in an incorrect format"))</f>
        <v>N</v>
      </c>
    </row>
    <row r="48" spans="2:28" ht="50.25" thickBot="1" x14ac:dyDescent="0.35">
      <c r="B48" s="24">
        <f t="shared" si="1"/>
        <v>42</v>
      </c>
      <c r="C48" s="362" t="s">
        <v>648</v>
      </c>
      <c r="D48" s="370" t="s">
        <v>19</v>
      </c>
      <c r="E48" s="174"/>
      <c r="F48" s="175" t="str">
        <f t="shared" si="2"/>
        <v/>
      </c>
      <c r="G48" s="197"/>
      <c r="H48" s="188"/>
      <c r="AB48" t="str">
        <f>IF(LEN($E48)=0,"N",_xlfn.IFNA(INDEX('RFP Project Manager'!$D$27:$D$32,MATCH($E48,'RFP Project Manager'!$D$27:$D$32,0)),"Error -- Availability entered in an incorrect format"))</f>
        <v>N</v>
      </c>
    </row>
    <row r="49" spans="2:28" ht="19.5" thickBot="1" x14ac:dyDescent="0.3">
      <c r="B49" s="24"/>
      <c r="C49" s="28" t="s">
        <v>649</v>
      </c>
      <c r="D49" s="29"/>
      <c r="E49" s="193"/>
      <c r="F49" s="193"/>
      <c r="G49" s="193"/>
      <c r="H49" s="194"/>
      <c r="AB49" t="str">
        <f>IF(LEN($E49)=0,"N",_xlfn.IFNA(INDEX('RFP Project Manager'!$D$27:$D$32,MATCH($E49,'RFP Project Manager'!$D$27:$D$32,0)),"Error -- Availability entered in an incorrect format"))</f>
        <v>N</v>
      </c>
    </row>
    <row r="50" spans="2:28" ht="33" x14ac:dyDescent="0.3">
      <c r="B50" s="24">
        <f t="shared" si="1"/>
        <v>43</v>
      </c>
      <c r="C50" s="362" t="s">
        <v>650</v>
      </c>
      <c r="D50" s="370" t="s">
        <v>21</v>
      </c>
      <c r="E50" s="170"/>
      <c r="F50" s="175" t="str">
        <f t="shared" ref="F50:F89" si="3">IF($C$4="Primary Vendor Module Name Here","",$C$4)</f>
        <v/>
      </c>
      <c r="G50" s="197"/>
      <c r="H50" s="188"/>
      <c r="AB50" t="str">
        <f>IF(LEN($E50)=0,"N",_xlfn.IFNA(INDEX('RFP Project Manager'!$D$27:$D$32,MATCH($E50,'RFP Project Manager'!$D$27:$D$32,0)),"Error -- Availability entered in an incorrect format"))</f>
        <v>N</v>
      </c>
    </row>
    <row r="51" spans="2:28" ht="33" x14ac:dyDescent="0.3">
      <c r="B51" s="24">
        <f t="shared" si="1"/>
        <v>44</v>
      </c>
      <c r="C51" s="362" t="s">
        <v>651</v>
      </c>
      <c r="D51" s="370" t="s">
        <v>21</v>
      </c>
      <c r="E51" s="174"/>
      <c r="F51" s="175" t="str">
        <f t="shared" si="3"/>
        <v/>
      </c>
      <c r="G51" s="197"/>
      <c r="H51" s="188"/>
      <c r="AB51" t="str">
        <f>IF(LEN($E51)=0,"N",_xlfn.IFNA(INDEX('RFP Project Manager'!$D$27:$D$32,MATCH($E51,'RFP Project Manager'!$D$27:$D$32,0)),"Error -- Availability entered in an incorrect format"))</f>
        <v>N</v>
      </c>
    </row>
    <row r="52" spans="2:28" ht="33" x14ac:dyDescent="0.3">
      <c r="B52" s="24">
        <f t="shared" si="1"/>
        <v>45</v>
      </c>
      <c r="C52" s="362" t="s">
        <v>1283</v>
      </c>
      <c r="D52" s="370" t="s">
        <v>21</v>
      </c>
      <c r="E52" s="174"/>
      <c r="F52" s="175" t="str">
        <f t="shared" si="3"/>
        <v/>
      </c>
      <c r="G52" s="197"/>
      <c r="H52" s="188"/>
      <c r="AB52" t="str">
        <f>IF(LEN($E52)=0,"N",_xlfn.IFNA(INDEX('RFP Project Manager'!$D$27:$D$32,MATCH($E52,'RFP Project Manager'!$D$27:$D$32,0)),"Error -- Availability entered in an incorrect format"))</f>
        <v>N</v>
      </c>
    </row>
    <row r="53" spans="2:28" ht="33" x14ac:dyDescent="0.3">
      <c r="B53" s="24">
        <f t="shared" si="1"/>
        <v>46</v>
      </c>
      <c r="C53" s="362" t="s">
        <v>652</v>
      </c>
      <c r="D53" s="370" t="s">
        <v>21</v>
      </c>
      <c r="E53" s="174"/>
      <c r="F53" s="175" t="str">
        <f t="shared" si="3"/>
        <v/>
      </c>
      <c r="G53" s="197"/>
      <c r="H53" s="188"/>
      <c r="AB53" t="str">
        <f>IF(LEN($E53)=0,"N",_xlfn.IFNA(INDEX('RFP Project Manager'!$D$27:$D$32,MATCH($E53,'RFP Project Manager'!$D$27:$D$32,0)),"Error -- Availability entered in an incorrect format"))</f>
        <v>N</v>
      </c>
    </row>
    <row r="54" spans="2:28" ht="49.5" x14ac:dyDescent="0.3">
      <c r="B54" s="24">
        <f t="shared" si="1"/>
        <v>47</v>
      </c>
      <c r="C54" s="362" t="s">
        <v>653</v>
      </c>
      <c r="D54" s="370" t="s">
        <v>21</v>
      </c>
      <c r="E54" s="174"/>
      <c r="F54" s="175" t="str">
        <f t="shared" si="3"/>
        <v/>
      </c>
      <c r="G54" s="197"/>
      <c r="H54" s="188"/>
      <c r="AB54" t="str">
        <f>IF(LEN($E54)=0,"N",_xlfn.IFNA(INDEX('RFP Project Manager'!$D$27:$D$32,MATCH($E54,'RFP Project Manager'!$D$27:$D$32,0)),"Error -- Availability entered in an incorrect format"))</f>
        <v>N</v>
      </c>
    </row>
    <row r="55" spans="2:28" ht="16.5" x14ac:dyDescent="0.3">
      <c r="B55" s="24">
        <f t="shared" si="1"/>
        <v>48</v>
      </c>
      <c r="C55" s="362" t="s">
        <v>654</v>
      </c>
      <c r="D55" s="370" t="s">
        <v>21</v>
      </c>
      <c r="E55" s="174"/>
      <c r="F55" s="175" t="str">
        <f t="shared" si="3"/>
        <v/>
      </c>
      <c r="G55" s="197"/>
      <c r="H55" s="188"/>
      <c r="AB55" t="str">
        <f>IF(LEN($E55)=0,"N",_xlfn.IFNA(INDEX('RFP Project Manager'!$D$27:$D$32,MATCH($E55,'RFP Project Manager'!$D$27:$D$32,0)),"Error -- Availability entered in an incorrect format"))</f>
        <v>N</v>
      </c>
    </row>
    <row r="56" spans="2:28" ht="33" x14ac:dyDescent="0.3">
      <c r="B56" s="24">
        <f t="shared" si="1"/>
        <v>49</v>
      </c>
      <c r="C56" s="362" t="s">
        <v>655</v>
      </c>
      <c r="D56" s="370" t="s">
        <v>21</v>
      </c>
      <c r="E56" s="174"/>
      <c r="F56" s="175" t="str">
        <f t="shared" si="3"/>
        <v/>
      </c>
      <c r="G56" s="197"/>
      <c r="H56" s="188"/>
      <c r="AB56" t="str">
        <f>IF(LEN($E56)=0,"N",_xlfn.IFNA(INDEX('RFP Project Manager'!$D$27:$D$32,MATCH($E56,'RFP Project Manager'!$D$27:$D$32,0)),"Error -- Availability entered in an incorrect format"))</f>
        <v>N</v>
      </c>
    </row>
    <row r="57" spans="2:28" ht="16.5" x14ac:dyDescent="0.3">
      <c r="B57" s="24">
        <f t="shared" si="1"/>
        <v>50</v>
      </c>
      <c r="C57" s="362" t="s">
        <v>656</v>
      </c>
      <c r="D57" s="370" t="s">
        <v>21</v>
      </c>
      <c r="E57" s="174"/>
      <c r="F57" s="175" t="str">
        <f t="shared" si="3"/>
        <v/>
      </c>
      <c r="G57" s="197"/>
      <c r="H57" s="188"/>
      <c r="AB57" t="str">
        <f>IF(LEN($E57)=0,"N",_xlfn.IFNA(INDEX('RFP Project Manager'!$D$27:$D$32,MATCH($E57,'RFP Project Manager'!$D$27:$D$32,0)),"Error -- Availability entered in an incorrect format"))</f>
        <v>N</v>
      </c>
    </row>
    <row r="58" spans="2:28" ht="66" x14ac:dyDescent="0.3">
      <c r="B58" s="24">
        <f t="shared" si="1"/>
        <v>51</v>
      </c>
      <c r="C58" s="362" t="s">
        <v>657</v>
      </c>
      <c r="D58" s="370" t="s">
        <v>21</v>
      </c>
      <c r="E58" s="174"/>
      <c r="F58" s="175" t="str">
        <f t="shared" si="3"/>
        <v/>
      </c>
      <c r="G58" s="197"/>
      <c r="H58" s="188"/>
      <c r="AB58" t="str">
        <f>IF(LEN($E58)=0,"N",_xlfn.IFNA(INDEX('RFP Project Manager'!$D$27:$D$32,MATCH($E58,'RFP Project Manager'!$D$27:$D$32,0)),"Error -- Availability entered in an incorrect format"))</f>
        <v>N</v>
      </c>
    </row>
    <row r="59" spans="2:28" ht="33" x14ac:dyDescent="0.3">
      <c r="B59" s="24">
        <f t="shared" si="1"/>
        <v>52</v>
      </c>
      <c r="C59" s="362" t="s">
        <v>658</v>
      </c>
      <c r="D59" s="370" t="s">
        <v>21</v>
      </c>
      <c r="E59" s="174"/>
      <c r="F59" s="175" t="str">
        <f t="shared" si="3"/>
        <v/>
      </c>
      <c r="G59" s="197"/>
      <c r="H59" s="188"/>
      <c r="AB59" t="str">
        <f>IF(LEN($E59)=0,"N",_xlfn.IFNA(INDEX('RFP Project Manager'!$D$27:$D$32,MATCH($E59,'RFP Project Manager'!$D$27:$D$32,0)),"Error -- Availability entered in an incorrect format"))</f>
        <v>N</v>
      </c>
    </row>
    <row r="60" spans="2:28" ht="33" x14ac:dyDescent="0.3">
      <c r="B60" s="24">
        <f t="shared" si="1"/>
        <v>53</v>
      </c>
      <c r="C60" s="362" t="s">
        <v>659</v>
      </c>
      <c r="D60" s="370" t="s">
        <v>21</v>
      </c>
      <c r="E60" s="174"/>
      <c r="F60" s="175" t="str">
        <f t="shared" si="3"/>
        <v/>
      </c>
      <c r="G60" s="197"/>
      <c r="H60" s="188"/>
      <c r="AB60" t="str">
        <f>IF(LEN($E60)=0,"N",_xlfn.IFNA(INDEX('RFP Project Manager'!$D$27:$D$32,MATCH($E60,'RFP Project Manager'!$D$27:$D$32,0)),"Error -- Availability entered in an incorrect format"))</f>
        <v>N</v>
      </c>
    </row>
    <row r="61" spans="2:28" ht="33" x14ac:dyDescent="0.3">
      <c r="B61" s="24">
        <f t="shared" si="1"/>
        <v>54</v>
      </c>
      <c r="C61" s="362" t="s">
        <v>660</v>
      </c>
      <c r="D61" s="370" t="s">
        <v>21</v>
      </c>
      <c r="E61" s="174"/>
      <c r="F61" s="175" t="str">
        <f t="shared" si="3"/>
        <v/>
      </c>
      <c r="G61" s="197"/>
      <c r="H61" s="188"/>
      <c r="AB61" t="str">
        <f>IF(LEN($E61)=0,"N",_xlfn.IFNA(INDEX('RFP Project Manager'!$D$27:$D$32,MATCH($E61,'RFP Project Manager'!$D$27:$D$32,0)),"Error -- Availability entered in an incorrect format"))</f>
        <v>N</v>
      </c>
    </row>
    <row r="62" spans="2:28" ht="33" x14ac:dyDescent="0.3">
      <c r="B62" s="24">
        <f t="shared" si="1"/>
        <v>55</v>
      </c>
      <c r="C62" s="362" t="s">
        <v>661</v>
      </c>
      <c r="D62" s="370" t="s">
        <v>21</v>
      </c>
      <c r="E62" s="174"/>
      <c r="F62" s="175" t="str">
        <f t="shared" si="3"/>
        <v/>
      </c>
      <c r="G62" s="197"/>
      <c r="H62" s="188"/>
      <c r="AB62" t="str">
        <f>IF(LEN($E62)=0,"N",_xlfn.IFNA(INDEX('RFP Project Manager'!$D$27:$D$32,MATCH($E62,'RFP Project Manager'!$D$27:$D$32,0)),"Error -- Availability entered in an incorrect format"))</f>
        <v>N</v>
      </c>
    </row>
    <row r="63" spans="2:28" ht="33" x14ac:dyDescent="0.3">
      <c r="B63" s="24">
        <f t="shared" si="1"/>
        <v>56</v>
      </c>
      <c r="C63" s="362" t="s">
        <v>662</v>
      </c>
      <c r="D63" s="370" t="s">
        <v>21</v>
      </c>
      <c r="E63" s="174"/>
      <c r="F63" s="175" t="str">
        <f t="shared" si="3"/>
        <v/>
      </c>
      <c r="G63" s="197"/>
      <c r="H63" s="188"/>
      <c r="AB63" t="str">
        <f>IF(LEN($E63)=0,"N",_xlfn.IFNA(INDEX('RFP Project Manager'!$D$27:$D$32,MATCH($E63,'RFP Project Manager'!$D$27:$D$32,0)),"Error -- Availability entered in an incorrect format"))</f>
        <v>N</v>
      </c>
    </row>
    <row r="64" spans="2:28" ht="49.5" x14ac:dyDescent="0.3">
      <c r="B64" s="24">
        <f t="shared" si="1"/>
        <v>57</v>
      </c>
      <c r="C64" s="362" t="s">
        <v>663</v>
      </c>
      <c r="D64" s="370" t="s">
        <v>19</v>
      </c>
      <c r="E64" s="174"/>
      <c r="F64" s="175" t="str">
        <f t="shared" si="3"/>
        <v/>
      </c>
      <c r="G64" s="197"/>
      <c r="H64" s="188"/>
      <c r="AB64" t="str">
        <f>IF(LEN($E64)=0,"N",_xlfn.IFNA(INDEX('RFP Project Manager'!$D$27:$D$32,MATCH($E64,'RFP Project Manager'!$D$27:$D$32,0)),"Error -- Availability entered in an incorrect format"))</f>
        <v>N</v>
      </c>
    </row>
    <row r="65" spans="2:28" ht="33" x14ac:dyDescent="0.3">
      <c r="B65" s="24">
        <f t="shared" si="1"/>
        <v>58</v>
      </c>
      <c r="C65" s="362" t="s">
        <v>664</v>
      </c>
      <c r="D65" s="370" t="s">
        <v>21</v>
      </c>
      <c r="E65" s="174"/>
      <c r="F65" s="175" t="str">
        <f t="shared" si="3"/>
        <v/>
      </c>
      <c r="G65" s="197"/>
      <c r="H65" s="188"/>
      <c r="AB65" t="str">
        <f>IF(LEN($E65)=0,"N",_xlfn.IFNA(INDEX('RFP Project Manager'!$D$27:$D$32,MATCH($E65,'RFP Project Manager'!$D$27:$D$32,0)),"Error -- Availability entered in an incorrect format"))</f>
        <v>N</v>
      </c>
    </row>
    <row r="66" spans="2:28" ht="33" x14ac:dyDescent="0.3">
      <c r="B66" s="24">
        <f t="shared" si="1"/>
        <v>59</v>
      </c>
      <c r="C66" s="362" t="s">
        <v>665</v>
      </c>
      <c r="D66" s="370" t="s">
        <v>21</v>
      </c>
      <c r="E66" s="174"/>
      <c r="F66" s="175" t="str">
        <f t="shared" si="3"/>
        <v/>
      </c>
      <c r="G66" s="197"/>
      <c r="H66" s="188"/>
      <c r="AB66" t="str">
        <f>IF(LEN($E66)=0,"N",_xlfn.IFNA(INDEX('RFP Project Manager'!$D$27:$D$32,MATCH($E66,'RFP Project Manager'!$D$27:$D$32,0)),"Error -- Availability entered in an incorrect format"))</f>
        <v>N</v>
      </c>
    </row>
    <row r="67" spans="2:28" ht="16.5" x14ac:dyDescent="0.3">
      <c r="B67" s="24">
        <f t="shared" si="1"/>
        <v>60</v>
      </c>
      <c r="C67" s="362" t="s">
        <v>666</v>
      </c>
      <c r="D67" s="370" t="s">
        <v>19</v>
      </c>
      <c r="E67" s="174"/>
      <c r="F67" s="175" t="str">
        <f t="shared" si="3"/>
        <v/>
      </c>
      <c r="G67" s="197"/>
      <c r="H67" s="188"/>
      <c r="AB67" t="str">
        <f>IF(LEN($E67)=0,"N",_xlfn.IFNA(INDEX('RFP Project Manager'!$D$27:$D$32,MATCH($E67,'RFP Project Manager'!$D$27:$D$32,0)),"Error -- Availability entered in an incorrect format"))</f>
        <v>N</v>
      </c>
    </row>
    <row r="68" spans="2:28" ht="33" x14ac:dyDescent="0.3">
      <c r="B68" s="24">
        <f t="shared" si="1"/>
        <v>61</v>
      </c>
      <c r="C68" s="362" t="s">
        <v>667</v>
      </c>
      <c r="D68" s="370" t="s">
        <v>19</v>
      </c>
      <c r="E68" s="174"/>
      <c r="F68" s="175" t="str">
        <f t="shared" si="3"/>
        <v/>
      </c>
      <c r="G68" s="197"/>
      <c r="H68" s="188"/>
      <c r="AB68" t="str">
        <f>IF(LEN($E68)=0,"N",_xlfn.IFNA(INDEX('RFP Project Manager'!$D$27:$D$32,MATCH($E68,'RFP Project Manager'!$D$27:$D$32,0)),"Error -- Availability entered in an incorrect format"))</f>
        <v>N</v>
      </c>
    </row>
    <row r="69" spans="2:28" ht="33" x14ac:dyDescent="0.3">
      <c r="B69" s="24">
        <f t="shared" si="1"/>
        <v>62</v>
      </c>
      <c r="C69" s="362" t="s">
        <v>668</v>
      </c>
      <c r="D69" s="370" t="s">
        <v>21</v>
      </c>
      <c r="E69" s="174"/>
      <c r="F69" s="175" t="str">
        <f t="shared" si="3"/>
        <v/>
      </c>
      <c r="G69" s="197"/>
      <c r="H69" s="188"/>
      <c r="AB69" t="str">
        <f>IF(LEN($E69)=0,"N",_xlfn.IFNA(INDEX('RFP Project Manager'!$D$27:$D$32,MATCH($E69,'RFP Project Manager'!$D$27:$D$32,0)),"Error -- Availability entered in an incorrect format"))</f>
        <v>N</v>
      </c>
    </row>
    <row r="70" spans="2:28" ht="16.5" x14ac:dyDescent="0.3">
      <c r="B70" s="24">
        <f t="shared" si="1"/>
        <v>63</v>
      </c>
      <c r="C70" s="362" t="s">
        <v>669</v>
      </c>
      <c r="D70" s="370" t="s">
        <v>21</v>
      </c>
      <c r="E70" s="174"/>
      <c r="F70" s="175" t="str">
        <f t="shared" si="3"/>
        <v/>
      </c>
      <c r="G70" s="197"/>
      <c r="H70" s="188"/>
      <c r="AB70" t="str">
        <f>IF(LEN($E70)=0,"N",_xlfn.IFNA(INDEX('RFP Project Manager'!$D$27:$D$32,MATCH($E70,'RFP Project Manager'!$D$27:$D$32,0)),"Error -- Availability entered in an incorrect format"))</f>
        <v>N</v>
      </c>
    </row>
    <row r="71" spans="2:28" ht="16.5" x14ac:dyDescent="0.3">
      <c r="B71" s="24">
        <f t="shared" si="1"/>
        <v>64</v>
      </c>
      <c r="C71" s="362" t="s">
        <v>670</v>
      </c>
      <c r="D71" s="370" t="s">
        <v>21</v>
      </c>
      <c r="E71" s="174"/>
      <c r="F71" s="175" t="str">
        <f t="shared" si="3"/>
        <v/>
      </c>
      <c r="G71" s="197"/>
      <c r="H71" s="188"/>
      <c r="AB71" t="str">
        <f>IF(LEN($E71)=0,"N",_xlfn.IFNA(INDEX('RFP Project Manager'!$D$27:$D$32,MATCH($E71,'RFP Project Manager'!$D$27:$D$32,0)),"Error -- Availability entered in an incorrect format"))</f>
        <v>N</v>
      </c>
    </row>
    <row r="72" spans="2:28" ht="33" x14ac:dyDescent="0.3">
      <c r="B72" s="24">
        <f t="shared" ref="B72:B135" si="4">IF(B71&lt;&gt;0,B71+1,B70+1)</f>
        <v>65</v>
      </c>
      <c r="C72" s="362" t="s">
        <v>671</v>
      </c>
      <c r="D72" s="370" t="s">
        <v>19</v>
      </c>
      <c r="E72" s="174"/>
      <c r="F72" s="175" t="str">
        <f t="shared" si="3"/>
        <v/>
      </c>
      <c r="G72" s="197"/>
      <c r="H72" s="188"/>
      <c r="AB72" t="str">
        <f>IF(LEN($E72)=0,"N",_xlfn.IFNA(INDEX('RFP Project Manager'!$D$27:$D$32,MATCH($E72,'RFP Project Manager'!$D$27:$D$32,0)),"Error -- Availability entered in an incorrect format"))</f>
        <v>N</v>
      </c>
    </row>
    <row r="73" spans="2:28" ht="33" x14ac:dyDescent="0.3">
      <c r="B73" s="24">
        <f t="shared" si="4"/>
        <v>66</v>
      </c>
      <c r="C73" s="362" t="s">
        <v>672</v>
      </c>
      <c r="D73" s="370" t="s">
        <v>21</v>
      </c>
      <c r="E73" s="174"/>
      <c r="F73" s="175" t="str">
        <f t="shared" si="3"/>
        <v/>
      </c>
      <c r="G73" s="197"/>
      <c r="H73" s="188"/>
      <c r="AB73" t="str">
        <f>IF(LEN($E73)=0,"N",_xlfn.IFNA(INDEX('RFP Project Manager'!$D$27:$D$32,MATCH($E73,'RFP Project Manager'!$D$27:$D$32,0)),"Error -- Availability entered in an incorrect format"))</f>
        <v>N</v>
      </c>
    </row>
    <row r="74" spans="2:28" ht="33" x14ac:dyDescent="0.3">
      <c r="B74" s="24">
        <f t="shared" si="4"/>
        <v>67</v>
      </c>
      <c r="C74" s="362" t="s">
        <v>673</v>
      </c>
      <c r="D74" s="370" t="s">
        <v>19</v>
      </c>
      <c r="E74" s="174"/>
      <c r="F74" s="175" t="str">
        <f t="shared" si="3"/>
        <v/>
      </c>
      <c r="G74" s="197"/>
      <c r="H74" s="188"/>
      <c r="AB74" t="str">
        <f>IF(LEN($E74)=0,"N",_xlfn.IFNA(INDEX('RFP Project Manager'!$D$27:$D$32,MATCH($E74,'RFP Project Manager'!$D$27:$D$32,0)),"Error -- Availability entered in an incorrect format"))</f>
        <v>N</v>
      </c>
    </row>
    <row r="75" spans="2:28" ht="16.5" x14ac:dyDescent="0.3">
      <c r="B75" s="24">
        <f t="shared" si="4"/>
        <v>68</v>
      </c>
      <c r="C75" s="362" t="s">
        <v>674</v>
      </c>
      <c r="D75" s="370" t="s">
        <v>21</v>
      </c>
      <c r="E75" s="174"/>
      <c r="F75" s="175" t="str">
        <f t="shared" si="3"/>
        <v/>
      </c>
      <c r="G75" s="197"/>
      <c r="H75" s="188"/>
      <c r="AB75" t="str">
        <f>IF(LEN($E75)=0,"N",_xlfn.IFNA(INDEX('RFP Project Manager'!$D$27:$D$32,MATCH($E75,'RFP Project Manager'!$D$27:$D$32,0)),"Error -- Availability entered in an incorrect format"))</f>
        <v>N</v>
      </c>
    </row>
    <row r="76" spans="2:28" ht="16.5" x14ac:dyDescent="0.3">
      <c r="B76" s="24">
        <f t="shared" si="4"/>
        <v>69</v>
      </c>
      <c r="C76" s="362" t="s">
        <v>675</v>
      </c>
      <c r="D76" s="370" t="s">
        <v>21</v>
      </c>
      <c r="E76" s="174"/>
      <c r="F76" s="175" t="str">
        <f t="shared" si="3"/>
        <v/>
      </c>
      <c r="G76" s="197"/>
      <c r="H76" s="188"/>
      <c r="AB76" t="str">
        <f>IF(LEN($E76)=0,"N",_xlfn.IFNA(INDEX('RFP Project Manager'!$D$27:$D$32,MATCH($E76,'RFP Project Manager'!$D$27:$D$32,0)),"Error -- Availability entered in an incorrect format"))</f>
        <v>N</v>
      </c>
    </row>
    <row r="77" spans="2:28" ht="16.5" x14ac:dyDescent="0.3">
      <c r="B77" s="24">
        <f t="shared" si="4"/>
        <v>70</v>
      </c>
      <c r="C77" s="362" t="s">
        <v>676</v>
      </c>
      <c r="D77" s="370" t="s">
        <v>21</v>
      </c>
      <c r="E77" s="174"/>
      <c r="F77" s="175" t="str">
        <f t="shared" si="3"/>
        <v/>
      </c>
      <c r="G77" s="197"/>
      <c r="H77" s="188"/>
      <c r="AB77" t="str">
        <f>IF(LEN($E77)=0,"N",_xlfn.IFNA(INDEX('RFP Project Manager'!$D$27:$D$32,MATCH($E77,'RFP Project Manager'!$D$27:$D$32,0)),"Error -- Availability entered in an incorrect format"))</f>
        <v>N</v>
      </c>
    </row>
    <row r="78" spans="2:28" ht="33" x14ac:dyDescent="0.3">
      <c r="B78" s="24">
        <f t="shared" si="4"/>
        <v>71</v>
      </c>
      <c r="C78" s="362" t="s">
        <v>677</v>
      </c>
      <c r="D78" s="370" t="s">
        <v>21</v>
      </c>
      <c r="E78" s="174"/>
      <c r="F78" s="175" t="str">
        <f t="shared" si="3"/>
        <v/>
      </c>
      <c r="G78" s="197"/>
      <c r="H78" s="188"/>
      <c r="AB78" t="str">
        <f>IF(LEN($E78)=0,"N",_xlfn.IFNA(INDEX('RFP Project Manager'!$D$27:$D$32,MATCH($E78,'RFP Project Manager'!$D$27:$D$32,0)),"Error -- Availability entered in an incorrect format"))</f>
        <v>N</v>
      </c>
    </row>
    <row r="79" spans="2:28" ht="16.5" x14ac:dyDescent="0.3">
      <c r="B79" s="24">
        <f t="shared" si="4"/>
        <v>72</v>
      </c>
      <c r="C79" s="362" t="s">
        <v>678</v>
      </c>
      <c r="D79" s="370" t="s">
        <v>21</v>
      </c>
      <c r="E79" s="174"/>
      <c r="F79" s="175" t="str">
        <f t="shared" si="3"/>
        <v/>
      </c>
      <c r="G79" s="197"/>
      <c r="H79" s="188"/>
      <c r="AB79" t="str">
        <f>IF(LEN($E79)=0,"N",_xlfn.IFNA(INDEX('RFP Project Manager'!$D$27:$D$32,MATCH($E79,'RFP Project Manager'!$D$27:$D$32,0)),"Error -- Availability entered in an incorrect format"))</f>
        <v>N</v>
      </c>
    </row>
    <row r="80" spans="2:28" ht="33" x14ac:dyDescent="0.3">
      <c r="B80" s="24">
        <f t="shared" si="4"/>
        <v>73</v>
      </c>
      <c r="C80" s="362" t="s">
        <v>679</v>
      </c>
      <c r="D80" s="370" t="s">
        <v>21</v>
      </c>
      <c r="E80" s="174"/>
      <c r="F80" s="175" t="str">
        <f t="shared" si="3"/>
        <v/>
      </c>
      <c r="G80" s="197"/>
      <c r="H80" s="188"/>
      <c r="AB80" t="str">
        <f>IF(LEN($E80)=0,"N",_xlfn.IFNA(INDEX('RFP Project Manager'!$D$27:$D$32,MATCH($E80,'RFP Project Manager'!$D$27:$D$32,0)),"Error -- Availability entered in an incorrect format"))</f>
        <v>N</v>
      </c>
    </row>
    <row r="81" spans="2:28" ht="33" x14ac:dyDescent="0.3">
      <c r="B81" s="24">
        <f t="shared" si="4"/>
        <v>74</v>
      </c>
      <c r="C81" s="362" t="s">
        <v>680</v>
      </c>
      <c r="D81" s="370" t="s">
        <v>21</v>
      </c>
      <c r="E81" s="174"/>
      <c r="F81" s="175" t="str">
        <f t="shared" si="3"/>
        <v/>
      </c>
      <c r="G81" s="197"/>
      <c r="H81" s="188"/>
      <c r="AB81" t="str">
        <f>IF(LEN($E81)=0,"N",_xlfn.IFNA(INDEX('RFP Project Manager'!$D$27:$D$32,MATCH($E81,'RFP Project Manager'!$D$27:$D$32,0)),"Error -- Availability entered in an incorrect format"))</f>
        <v>N</v>
      </c>
    </row>
    <row r="82" spans="2:28" ht="33" x14ac:dyDescent="0.3">
      <c r="B82" s="24">
        <f t="shared" si="4"/>
        <v>75</v>
      </c>
      <c r="C82" s="362" t="s">
        <v>681</v>
      </c>
      <c r="D82" s="370" t="s">
        <v>21</v>
      </c>
      <c r="E82" s="174"/>
      <c r="F82" s="175" t="str">
        <f t="shared" si="3"/>
        <v/>
      </c>
      <c r="G82" s="197"/>
      <c r="H82" s="188"/>
      <c r="AB82" t="str">
        <f>IF(LEN($E82)=0,"N",_xlfn.IFNA(INDEX('RFP Project Manager'!$D$27:$D$32,MATCH($E82,'RFP Project Manager'!$D$27:$D$32,0)),"Error -- Availability entered in an incorrect format"))</f>
        <v>N</v>
      </c>
    </row>
    <row r="83" spans="2:28" ht="33" x14ac:dyDescent="0.3">
      <c r="B83" s="24">
        <f t="shared" si="4"/>
        <v>76</v>
      </c>
      <c r="C83" s="362" t="s">
        <v>682</v>
      </c>
      <c r="D83" s="370" t="s">
        <v>21</v>
      </c>
      <c r="E83" s="174"/>
      <c r="F83" s="175" t="str">
        <f t="shared" si="3"/>
        <v/>
      </c>
      <c r="G83" s="197"/>
      <c r="H83" s="188"/>
      <c r="AB83" t="str">
        <f>IF(LEN($E83)=0,"N",_xlfn.IFNA(INDEX('RFP Project Manager'!$D$27:$D$32,MATCH($E83,'RFP Project Manager'!$D$27:$D$32,0)),"Error -- Availability entered in an incorrect format"))</f>
        <v>N</v>
      </c>
    </row>
    <row r="84" spans="2:28" ht="33" x14ac:dyDescent="0.3">
      <c r="B84" s="24">
        <f t="shared" si="4"/>
        <v>77</v>
      </c>
      <c r="C84" s="362" t="s">
        <v>683</v>
      </c>
      <c r="D84" s="370" t="s">
        <v>21</v>
      </c>
      <c r="E84" s="174"/>
      <c r="F84" s="175" t="str">
        <f t="shared" si="3"/>
        <v/>
      </c>
      <c r="G84" s="197"/>
      <c r="H84" s="188"/>
      <c r="AB84" t="str">
        <f>IF(LEN($E84)=0,"N",_xlfn.IFNA(INDEX('RFP Project Manager'!$D$27:$D$32,MATCH($E84,'RFP Project Manager'!$D$27:$D$32,0)),"Error -- Availability entered in an incorrect format"))</f>
        <v>N</v>
      </c>
    </row>
    <row r="85" spans="2:28" ht="33" x14ac:dyDescent="0.3">
      <c r="B85" s="24">
        <f t="shared" si="4"/>
        <v>78</v>
      </c>
      <c r="C85" s="362" t="s">
        <v>684</v>
      </c>
      <c r="D85" s="370" t="s">
        <v>21</v>
      </c>
      <c r="E85" s="174"/>
      <c r="F85" s="175" t="str">
        <f t="shared" si="3"/>
        <v/>
      </c>
      <c r="G85" s="197"/>
      <c r="H85" s="188"/>
      <c r="AB85" t="str">
        <f>IF(LEN($E85)=0,"N",_xlfn.IFNA(INDEX('RFP Project Manager'!$D$27:$D$32,MATCH($E85,'RFP Project Manager'!$D$27:$D$32,0)),"Error -- Availability entered in an incorrect format"))</f>
        <v>N</v>
      </c>
    </row>
    <row r="86" spans="2:28" ht="16.5" x14ac:dyDescent="0.3">
      <c r="B86" s="24">
        <f t="shared" si="4"/>
        <v>79</v>
      </c>
      <c r="C86" s="390" t="s">
        <v>685</v>
      </c>
      <c r="D86" s="370" t="s">
        <v>21</v>
      </c>
      <c r="E86" s="174"/>
      <c r="F86" s="205" t="str">
        <f t="shared" si="3"/>
        <v/>
      </c>
      <c r="G86" s="197"/>
      <c r="H86" s="188"/>
      <c r="AB86" t="str">
        <f>IF(LEN($E86)=0,"N",_xlfn.IFNA(INDEX('RFP Project Manager'!$D$27:$D$32,MATCH($E86,'RFP Project Manager'!$D$27:$D$32,0)),"Error -- Availability entered in an incorrect format"))</f>
        <v>N</v>
      </c>
    </row>
    <row r="87" spans="2:28" ht="16.5" x14ac:dyDescent="0.3">
      <c r="B87" s="24">
        <f t="shared" si="4"/>
        <v>80</v>
      </c>
      <c r="C87" s="390" t="s">
        <v>686</v>
      </c>
      <c r="D87" s="370" t="s">
        <v>19</v>
      </c>
      <c r="E87" s="174"/>
      <c r="F87" s="205" t="str">
        <f t="shared" si="3"/>
        <v/>
      </c>
      <c r="G87" s="197"/>
      <c r="H87" s="188"/>
      <c r="AB87" t="str">
        <f>IF(LEN($E87)=0,"N",_xlfn.IFNA(INDEX('RFP Project Manager'!$D$27:$D$32,MATCH($E87,'RFP Project Manager'!$D$27:$D$32,0)),"Error -- Availability entered in an incorrect format"))</f>
        <v>N</v>
      </c>
    </row>
    <row r="88" spans="2:28" ht="33" x14ac:dyDescent="0.3">
      <c r="B88" s="24">
        <f t="shared" si="4"/>
        <v>81</v>
      </c>
      <c r="C88" s="390" t="s">
        <v>687</v>
      </c>
      <c r="D88" s="370" t="s">
        <v>19</v>
      </c>
      <c r="E88" s="174"/>
      <c r="F88" s="205" t="str">
        <f t="shared" si="3"/>
        <v/>
      </c>
      <c r="G88" s="197"/>
      <c r="H88" s="188"/>
      <c r="AB88" t="str">
        <f>IF(LEN($E88)=0,"N",_xlfn.IFNA(INDEX('RFP Project Manager'!$D$27:$D$32,MATCH($E88,'RFP Project Manager'!$D$27:$D$32,0)),"Error -- Availability entered in an incorrect format"))</f>
        <v>N</v>
      </c>
    </row>
    <row r="89" spans="2:28" ht="33.75" thickBot="1" x14ac:dyDescent="0.35">
      <c r="B89" s="24">
        <f t="shared" si="4"/>
        <v>82</v>
      </c>
      <c r="C89" s="390" t="s">
        <v>688</v>
      </c>
      <c r="D89" s="370" t="s">
        <v>21</v>
      </c>
      <c r="E89" s="174"/>
      <c r="F89" s="205" t="str">
        <f t="shared" si="3"/>
        <v/>
      </c>
      <c r="G89" s="197"/>
      <c r="H89" s="188"/>
      <c r="AB89" t="str">
        <f>IF(LEN($E89)=0,"N",_xlfn.IFNA(INDEX('RFP Project Manager'!$D$27:$D$32,MATCH($E89,'RFP Project Manager'!$D$27:$D$32,0)),"Error -- Availability entered in an incorrect format"))</f>
        <v>N</v>
      </c>
    </row>
    <row r="90" spans="2:28" ht="19.5" thickBot="1" x14ac:dyDescent="0.3">
      <c r="B90" s="24"/>
      <c r="C90" s="28" t="s">
        <v>689</v>
      </c>
      <c r="D90" s="29"/>
      <c r="E90" s="193"/>
      <c r="F90" s="193"/>
      <c r="G90" s="193"/>
      <c r="H90" s="194"/>
      <c r="AB90" t="str">
        <f>IF(LEN($E90)=0,"N",_xlfn.IFNA(INDEX('RFP Project Manager'!$D$27:$D$32,MATCH($E90,'RFP Project Manager'!$D$27:$D$32,0)),"Error -- Availability entered in an incorrect format"))</f>
        <v>N</v>
      </c>
    </row>
    <row r="91" spans="2:28" ht="33" x14ac:dyDescent="0.3">
      <c r="B91" s="24">
        <f t="shared" si="4"/>
        <v>83</v>
      </c>
      <c r="C91" s="390" t="s">
        <v>690</v>
      </c>
      <c r="D91" s="370" t="s">
        <v>19</v>
      </c>
      <c r="E91" s="170"/>
      <c r="F91" s="205" t="str">
        <f t="shared" ref="F91:F102" si="5">IF($C$4="Primary Vendor Module Name Here","",$C$4)</f>
        <v/>
      </c>
      <c r="G91" s="197"/>
      <c r="H91" s="188"/>
      <c r="AB91" t="str">
        <f>IF(LEN($E91)=0,"N",_xlfn.IFNA(INDEX('RFP Project Manager'!$D$27:$D$32,MATCH($E91,'RFP Project Manager'!$D$27:$D$32,0)),"Error -- Availability entered in an incorrect format"))</f>
        <v>N</v>
      </c>
    </row>
    <row r="92" spans="2:28" ht="33" x14ac:dyDescent="0.3">
      <c r="B92" s="24">
        <f t="shared" si="4"/>
        <v>84</v>
      </c>
      <c r="C92" s="390" t="s">
        <v>691</v>
      </c>
      <c r="D92" s="370" t="s">
        <v>21</v>
      </c>
      <c r="E92" s="174"/>
      <c r="F92" s="205" t="str">
        <f t="shared" si="5"/>
        <v/>
      </c>
      <c r="G92" s="197"/>
      <c r="H92" s="188"/>
      <c r="AB92" t="str">
        <f>IF(LEN($E92)=0,"N",_xlfn.IFNA(INDEX('RFP Project Manager'!$D$27:$D$32,MATCH($E92,'RFP Project Manager'!$D$27:$D$32,0)),"Error -- Availability entered in an incorrect format"))</f>
        <v>N</v>
      </c>
    </row>
    <row r="93" spans="2:28" ht="33" x14ac:dyDescent="0.3">
      <c r="B93" s="24">
        <f t="shared" si="4"/>
        <v>85</v>
      </c>
      <c r="C93" s="390" t="s">
        <v>692</v>
      </c>
      <c r="D93" s="370" t="s">
        <v>21</v>
      </c>
      <c r="E93" s="174"/>
      <c r="F93" s="205" t="str">
        <f t="shared" si="5"/>
        <v/>
      </c>
      <c r="G93" s="197"/>
      <c r="H93" s="188"/>
      <c r="AB93" t="str">
        <f>IF(LEN($E93)=0,"N",_xlfn.IFNA(INDEX('RFP Project Manager'!$D$27:$D$32,MATCH($E93,'RFP Project Manager'!$D$27:$D$32,0)),"Error -- Availability entered in an incorrect format"))</f>
        <v>N</v>
      </c>
    </row>
    <row r="94" spans="2:28" ht="16.5" x14ac:dyDescent="0.3">
      <c r="B94" s="24">
        <f t="shared" si="4"/>
        <v>86</v>
      </c>
      <c r="C94" s="390" t="s">
        <v>693</v>
      </c>
      <c r="D94" s="370" t="s">
        <v>21</v>
      </c>
      <c r="E94" s="174"/>
      <c r="F94" s="205" t="str">
        <f t="shared" si="5"/>
        <v/>
      </c>
      <c r="G94" s="197"/>
      <c r="H94" s="188"/>
      <c r="AB94" t="str">
        <f>IF(LEN($E94)=0,"N",_xlfn.IFNA(INDEX('RFP Project Manager'!$D$27:$D$32,MATCH($E94,'RFP Project Manager'!$D$27:$D$32,0)),"Error -- Availability entered in an incorrect format"))</f>
        <v>N</v>
      </c>
    </row>
    <row r="95" spans="2:28" ht="66" x14ac:dyDescent="0.3">
      <c r="B95" s="24">
        <f t="shared" si="4"/>
        <v>87</v>
      </c>
      <c r="C95" s="390" t="s">
        <v>694</v>
      </c>
      <c r="D95" s="370" t="s">
        <v>19</v>
      </c>
      <c r="E95" s="174"/>
      <c r="F95" s="205" t="str">
        <f t="shared" si="5"/>
        <v/>
      </c>
      <c r="G95" s="197"/>
      <c r="H95" s="188"/>
      <c r="AB95" t="str">
        <f>IF(LEN($E95)=0,"N",_xlfn.IFNA(INDEX('RFP Project Manager'!$D$27:$D$32,MATCH($E95,'RFP Project Manager'!$D$27:$D$32,0)),"Error -- Availability entered in an incorrect format"))</f>
        <v>N</v>
      </c>
    </row>
    <row r="96" spans="2:28" ht="49.5" x14ac:dyDescent="0.3">
      <c r="B96" s="24">
        <f t="shared" si="4"/>
        <v>88</v>
      </c>
      <c r="C96" s="390" t="s">
        <v>695</v>
      </c>
      <c r="D96" s="370" t="s">
        <v>21</v>
      </c>
      <c r="E96" s="174"/>
      <c r="F96" s="205" t="str">
        <f t="shared" si="5"/>
        <v/>
      </c>
      <c r="G96" s="197"/>
      <c r="H96" s="188"/>
      <c r="AB96" t="str">
        <f>IF(LEN($E96)=0,"N",_xlfn.IFNA(INDEX('RFP Project Manager'!$D$27:$D$32,MATCH($E96,'RFP Project Manager'!$D$27:$D$32,0)),"Error -- Availability entered in an incorrect format"))</f>
        <v>N</v>
      </c>
    </row>
    <row r="97" spans="2:28" ht="33" x14ac:dyDescent="0.3">
      <c r="B97" s="24">
        <f t="shared" si="4"/>
        <v>89</v>
      </c>
      <c r="C97" s="390" t="s">
        <v>696</v>
      </c>
      <c r="D97" s="370" t="s">
        <v>21</v>
      </c>
      <c r="E97" s="174"/>
      <c r="F97" s="205" t="str">
        <f t="shared" si="5"/>
        <v/>
      </c>
      <c r="G97" s="197"/>
      <c r="H97" s="188"/>
      <c r="AB97" t="str">
        <f>IF(LEN($E97)=0,"N",_xlfn.IFNA(INDEX('RFP Project Manager'!$D$27:$D$32,MATCH($E97,'RFP Project Manager'!$D$27:$D$32,0)),"Error -- Availability entered in an incorrect format"))</f>
        <v>N</v>
      </c>
    </row>
    <row r="98" spans="2:28" ht="49.5" x14ac:dyDescent="0.3">
      <c r="B98" s="24">
        <f t="shared" si="4"/>
        <v>90</v>
      </c>
      <c r="C98" s="390" t="s">
        <v>697</v>
      </c>
      <c r="D98" s="370" t="s">
        <v>21</v>
      </c>
      <c r="E98" s="174"/>
      <c r="F98" s="205" t="str">
        <f t="shared" si="5"/>
        <v/>
      </c>
      <c r="G98" s="197"/>
      <c r="H98" s="188"/>
      <c r="AB98" t="str">
        <f>IF(LEN($E98)=0,"N",_xlfn.IFNA(INDEX('RFP Project Manager'!$D$27:$D$32,MATCH($E98,'RFP Project Manager'!$D$27:$D$32,0)),"Error -- Availability entered in an incorrect format"))</f>
        <v>N</v>
      </c>
    </row>
    <row r="99" spans="2:28" ht="33" x14ac:dyDescent="0.3">
      <c r="B99" s="24">
        <f t="shared" si="4"/>
        <v>91</v>
      </c>
      <c r="C99" s="390" t="s">
        <v>698</v>
      </c>
      <c r="D99" s="370" t="s">
        <v>21</v>
      </c>
      <c r="E99" s="174"/>
      <c r="F99" s="205" t="str">
        <f t="shared" si="5"/>
        <v/>
      </c>
      <c r="G99" s="197"/>
      <c r="H99" s="188"/>
      <c r="AB99" t="str">
        <f>IF(LEN($E99)=0,"N",_xlfn.IFNA(INDEX('RFP Project Manager'!$D$27:$D$32,MATCH($E99,'RFP Project Manager'!$D$27:$D$32,0)),"Error -- Availability entered in an incorrect format"))</f>
        <v>N</v>
      </c>
    </row>
    <row r="100" spans="2:28" ht="33" x14ac:dyDescent="0.3">
      <c r="B100" s="24">
        <f t="shared" si="4"/>
        <v>92</v>
      </c>
      <c r="C100" s="390" t="s">
        <v>699</v>
      </c>
      <c r="D100" s="370" t="s">
        <v>19</v>
      </c>
      <c r="E100" s="174"/>
      <c r="F100" s="205" t="str">
        <f t="shared" si="5"/>
        <v/>
      </c>
      <c r="G100" s="197"/>
      <c r="H100" s="188"/>
      <c r="AB100" t="str">
        <f>IF(LEN($E100)=0,"N",_xlfn.IFNA(INDEX('RFP Project Manager'!$D$27:$D$32,MATCH($E100,'RFP Project Manager'!$D$27:$D$32,0)),"Error -- Availability entered in an incorrect format"))</f>
        <v>N</v>
      </c>
    </row>
    <row r="101" spans="2:28" ht="49.5" x14ac:dyDescent="0.3">
      <c r="B101" s="24">
        <f t="shared" si="4"/>
        <v>93</v>
      </c>
      <c r="C101" s="390" t="s">
        <v>700</v>
      </c>
      <c r="D101" s="370" t="s">
        <v>19</v>
      </c>
      <c r="E101" s="174"/>
      <c r="F101" s="205" t="str">
        <f t="shared" si="5"/>
        <v/>
      </c>
      <c r="G101" s="197"/>
      <c r="H101" s="188"/>
      <c r="AB101" t="str">
        <f>IF(LEN($E101)=0,"N",_xlfn.IFNA(INDEX('RFP Project Manager'!$D$27:$D$32,MATCH($E101,'RFP Project Manager'!$D$27:$D$32,0)),"Error -- Availability entered in an incorrect format"))</f>
        <v>N</v>
      </c>
    </row>
    <row r="102" spans="2:28" ht="66.75" thickBot="1" x14ac:dyDescent="0.35">
      <c r="B102" s="24">
        <f t="shared" si="4"/>
        <v>94</v>
      </c>
      <c r="C102" s="390" t="s">
        <v>701</v>
      </c>
      <c r="D102" s="370" t="s">
        <v>19</v>
      </c>
      <c r="E102" s="174"/>
      <c r="F102" s="205" t="str">
        <f t="shared" si="5"/>
        <v/>
      </c>
      <c r="G102" s="197"/>
      <c r="H102" s="188"/>
      <c r="AB102" t="str">
        <f>IF(LEN($E102)=0,"N",_xlfn.IFNA(INDEX('RFP Project Manager'!$D$27:$D$32,MATCH($E102,'RFP Project Manager'!$D$27:$D$32,0)),"Error -- Availability entered in an incorrect format"))</f>
        <v>N</v>
      </c>
    </row>
    <row r="103" spans="2:28" ht="19.5" thickBot="1" x14ac:dyDescent="0.3">
      <c r="B103" s="24"/>
      <c r="C103" s="28" t="s">
        <v>702</v>
      </c>
      <c r="D103" s="29"/>
      <c r="E103" s="193"/>
      <c r="F103" s="193"/>
      <c r="G103" s="193"/>
      <c r="H103" s="194"/>
      <c r="AB103" t="str">
        <f>IF(LEN($E103)=0,"N",_xlfn.IFNA(INDEX('RFP Project Manager'!$D$27:$D$32,MATCH($E103,'RFP Project Manager'!$D$27:$D$32,0)),"Error -- Availability entered in an incorrect format"))</f>
        <v>N</v>
      </c>
    </row>
    <row r="104" spans="2:28" ht="66" x14ac:dyDescent="0.3">
      <c r="B104" s="24">
        <f t="shared" si="4"/>
        <v>95</v>
      </c>
      <c r="C104" s="395" t="s">
        <v>703</v>
      </c>
      <c r="D104" s="369" t="s">
        <v>21</v>
      </c>
      <c r="E104" s="170"/>
      <c r="F104" s="171" t="str">
        <f t="shared" ref="F104:F142" si="6">IF($C$4="Primary Vendor Module Name Here","",$C$4)</f>
        <v/>
      </c>
      <c r="G104" s="199"/>
      <c r="H104" s="186"/>
      <c r="AB104" t="str">
        <f>IF(LEN($E104)=0,"N",_xlfn.IFNA(INDEX('RFP Project Manager'!$D$27:$D$32,MATCH($E104,'RFP Project Manager'!$D$27:$D$32,0)),"Error -- Availability entered in an incorrect format"))</f>
        <v>N</v>
      </c>
    </row>
    <row r="105" spans="2:28" ht="115.5" x14ac:dyDescent="0.3">
      <c r="B105" s="24">
        <f t="shared" si="4"/>
        <v>96</v>
      </c>
      <c r="C105" s="390" t="s">
        <v>161</v>
      </c>
      <c r="D105" s="370" t="s">
        <v>19</v>
      </c>
      <c r="E105" s="174"/>
      <c r="F105" s="205" t="str">
        <f t="shared" si="6"/>
        <v/>
      </c>
      <c r="G105" s="197"/>
      <c r="H105" s="188"/>
      <c r="AB105" t="str">
        <f>IF(LEN($E105)=0,"N",_xlfn.IFNA(INDEX('RFP Project Manager'!$D$27:$D$32,MATCH($E105,'RFP Project Manager'!$D$27:$D$32,0)),"Error -- Availability entered in an incorrect format"))</f>
        <v>N</v>
      </c>
    </row>
    <row r="106" spans="2:28" ht="33" x14ac:dyDescent="0.3">
      <c r="B106" s="24">
        <f t="shared" si="4"/>
        <v>97</v>
      </c>
      <c r="C106" s="390" t="s">
        <v>704</v>
      </c>
      <c r="D106" s="370" t="s">
        <v>19</v>
      </c>
      <c r="E106" s="174"/>
      <c r="F106" s="205" t="str">
        <f t="shared" si="6"/>
        <v/>
      </c>
      <c r="G106" s="197"/>
      <c r="H106" s="188"/>
      <c r="AB106" t="str">
        <f>IF(LEN($E106)=0,"N",_xlfn.IFNA(INDEX('RFP Project Manager'!$D$27:$D$32,MATCH($E106,'RFP Project Manager'!$D$27:$D$32,0)),"Error -- Availability entered in an incorrect format"))</f>
        <v>N</v>
      </c>
    </row>
    <row r="107" spans="2:28" ht="49.5" x14ac:dyDescent="0.3">
      <c r="B107" s="24">
        <f t="shared" si="4"/>
        <v>98</v>
      </c>
      <c r="C107" s="390" t="s">
        <v>164</v>
      </c>
      <c r="D107" s="370" t="s">
        <v>19</v>
      </c>
      <c r="E107" s="174"/>
      <c r="F107" s="205" t="str">
        <f t="shared" si="6"/>
        <v/>
      </c>
      <c r="G107" s="197"/>
      <c r="H107" s="188"/>
      <c r="AB107" t="str">
        <f>IF(LEN($E107)=0,"N",_xlfn.IFNA(INDEX('RFP Project Manager'!$D$27:$D$32,MATCH($E107,'RFP Project Manager'!$D$27:$D$32,0)),"Error -- Availability entered in an incorrect format"))</f>
        <v>N</v>
      </c>
    </row>
    <row r="108" spans="2:28" ht="66" x14ac:dyDescent="0.3">
      <c r="B108" s="24">
        <f t="shared" si="4"/>
        <v>99</v>
      </c>
      <c r="C108" s="390" t="s">
        <v>705</v>
      </c>
      <c r="D108" s="370" t="s">
        <v>19</v>
      </c>
      <c r="E108" s="174"/>
      <c r="F108" s="205" t="str">
        <f t="shared" si="6"/>
        <v/>
      </c>
      <c r="G108" s="197"/>
      <c r="H108" s="188"/>
      <c r="AB108" t="str">
        <f>IF(LEN($E108)=0,"N",_xlfn.IFNA(INDEX('RFP Project Manager'!$D$27:$D$32,MATCH($E108,'RFP Project Manager'!$D$27:$D$32,0)),"Error -- Availability entered in an incorrect format"))</f>
        <v>N</v>
      </c>
    </row>
    <row r="109" spans="2:28" ht="33" x14ac:dyDescent="0.3">
      <c r="B109" s="24">
        <f t="shared" si="4"/>
        <v>100</v>
      </c>
      <c r="C109" s="390" t="s">
        <v>706</v>
      </c>
      <c r="D109" s="370" t="s">
        <v>19</v>
      </c>
      <c r="E109" s="174"/>
      <c r="F109" s="205" t="str">
        <f t="shared" si="6"/>
        <v/>
      </c>
      <c r="G109" s="197"/>
      <c r="H109" s="188"/>
      <c r="AB109" t="str">
        <f>IF(LEN($E109)=0,"N",_xlfn.IFNA(INDEX('RFP Project Manager'!$D$27:$D$32,MATCH($E109,'RFP Project Manager'!$D$27:$D$32,0)),"Error -- Availability entered in an incorrect format"))</f>
        <v>N</v>
      </c>
    </row>
    <row r="110" spans="2:28" ht="49.5" x14ac:dyDescent="0.3">
      <c r="B110" s="24">
        <f t="shared" si="4"/>
        <v>101</v>
      </c>
      <c r="C110" s="390" t="s">
        <v>166</v>
      </c>
      <c r="D110" s="370" t="s">
        <v>19</v>
      </c>
      <c r="E110" s="174"/>
      <c r="F110" s="205" t="str">
        <f t="shared" si="6"/>
        <v/>
      </c>
      <c r="G110" s="197"/>
      <c r="H110" s="188"/>
      <c r="AB110" t="str">
        <f>IF(LEN($E110)=0,"N",_xlfn.IFNA(INDEX('RFP Project Manager'!$D$27:$D$32,MATCH($E110,'RFP Project Manager'!$D$27:$D$32,0)),"Error -- Availability entered in an incorrect format"))</f>
        <v>N</v>
      </c>
    </row>
    <row r="111" spans="2:28" ht="82.5" x14ac:dyDescent="0.3">
      <c r="B111" s="24">
        <f t="shared" si="4"/>
        <v>102</v>
      </c>
      <c r="C111" s="390" t="s">
        <v>707</v>
      </c>
      <c r="D111" s="370" t="s">
        <v>21</v>
      </c>
      <c r="E111" s="174"/>
      <c r="F111" s="205" t="str">
        <f t="shared" si="6"/>
        <v/>
      </c>
      <c r="G111" s="197"/>
      <c r="H111" s="188"/>
      <c r="AB111" t="str">
        <f>IF(LEN($E111)=0,"N",_xlfn.IFNA(INDEX('RFP Project Manager'!$D$27:$D$32,MATCH($E111,'RFP Project Manager'!$D$27:$D$32,0)),"Error -- Availability entered in an incorrect format"))</f>
        <v>N</v>
      </c>
    </row>
    <row r="112" spans="2:28" ht="66" x14ac:dyDescent="0.3">
      <c r="B112" s="24">
        <f t="shared" si="4"/>
        <v>103</v>
      </c>
      <c r="C112" s="390" t="s">
        <v>708</v>
      </c>
      <c r="D112" s="370" t="s">
        <v>21</v>
      </c>
      <c r="E112" s="174"/>
      <c r="F112" s="205" t="str">
        <f t="shared" si="6"/>
        <v/>
      </c>
      <c r="G112" s="197"/>
      <c r="H112" s="188"/>
      <c r="AB112" t="str">
        <f>IF(LEN($E112)=0,"N",_xlfn.IFNA(INDEX('RFP Project Manager'!$D$27:$D$32,MATCH($E112,'RFP Project Manager'!$D$27:$D$32,0)),"Error -- Availability entered in an incorrect format"))</f>
        <v>N</v>
      </c>
    </row>
    <row r="113" spans="2:28" ht="49.5" x14ac:dyDescent="0.3">
      <c r="B113" s="24">
        <f t="shared" si="4"/>
        <v>104</v>
      </c>
      <c r="C113" s="390" t="s">
        <v>709</v>
      </c>
      <c r="D113" s="370" t="s">
        <v>21</v>
      </c>
      <c r="E113" s="174"/>
      <c r="F113" s="205" t="str">
        <f t="shared" si="6"/>
        <v/>
      </c>
      <c r="G113" s="197"/>
      <c r="H113" s="188"/>
      <c r="AB113" t="str">
        <f>IF(LEN($E113)=0,"N",_xlfn.IFNA(INDEX('RFP Project Manager'!$D$27:$D$32,MATCH($E113,'RFP Project Manager'!$D$27:$D$32,0)),"Error -- Availability entered in an incorrect format"))</f>
        <v>N</v>
      </c>
    </row>
    <row r="114" spans="2:28" ht="66" x14ac:dyDescent="0.3">
      <c r="B114" s="24">
        <f t="shared" si="4"/>
        <v>105</v>
      </c>
      <c r="C114" s="390" t="s">
        <v>710</v>
      </c>
      <c r="D114" s="370" t="s">
        <v>19</v>
      </c>
      <c r="E114" s="174"/>
      <c r="F114" s="205" t="str">
        <f t="shared" si="6"/>
        <v/>
      </c>
      <c r="G114" s="197"/>
      <c r="H114" s="188"/>
      <c r="AB114" t="str">
        <f>IF(LEN($E114)=0,"N",_xlfn.IFNA(INDEX('RFP Project Manager'!$D$27:$D$32,MATCH($E114,'RFP Project Manager'!$D$27:$D$32,0)),"Error -- Availability entered in an incorrect format"))</f>
        <v>N</v>
      </c>
    </row>
    <row r="115" spans="2:28" ht="66" x14ac:dyDescent="0.3">
      <c r="B115" s="24">
        <f t="shared" si="4"/>
        <v>106</v>
      </c>
      <c r="C115" s="390" t="s">
        <v>167</v>
      </c>
      <c r="D115" s="370" t="s">
        <v>19</v>
      </c>
      <c r="E115" s="174"/>
      <c r="F115" s="205" t="str">
        <f t="shared" si="6"/>
        <v/>
      </c>
      <c r="G115" s="197"/>
      <c r="H115" s="188"/>
      <c r="AB115" t="str">
        <f>IF(LEN($E115)=0,"N",_xlfn.IFNA(INDEX('RFP Project Manager'!$D$27:$D$32,MATCH($E115,'RFP Project Manager'!$D$27:$D$32,0)),"Error -- Availability entered in an incorrect format"))</f>
        <v>N</v>
      </c>
    </row>
    <row r="116" spans="2:28" ht="33" x14ac:dyDescent="0.3">
      <c r="B116" s="24">
        <f t="shared" si="4"/>
        <v>107</v>
      </c>
      <c r="C116" s="390" t="s">
        <v>711</v>
      </c>
      <c r="D116" s="370" t="s">
        <v>19</v>
      </c>
      <c r="E116" s="174"/>
      <c r="F116" s="205" t="str">
        <f t="shared" si="6"/>
        <v/>
      </c>
      <c r="G116" s="197"/>
      <c r="H116" s="188"/>
      <c r="AB116" t="str">
        <f>IF(LEN($E116)=0,"N",_xlfn.IFNA(INDEX('RFP Project Manager'!$D$27:$D$32,MATCH($E116,'RFP Project Manager'!$D$27:$D$32,0)),"Error -- Availability entered in an incorrect format"))</f>
        <v>N</v>
      </c>
    </row>
    <row r="117" spans="2:28" ht="49.5" x14ac:dyDescent="0.3">
      <c r="B117" s="24">
        <f t="shared" si="4"/>
        <v>108</v>
      </c>
      <c r="C117" s="390" t="s">
        <v>168</v>
      </c>
      <c r="D117" s="370" t="s">
        <v>19</v>
      </c>
      <c r="E117" s="174"/>
      <c r="F117" s="205" t="str">
        <f t="shared" si="6"/>
        <v/>
      </c>
      <c r="G117" s="197"/>
      <c r="H117" s="188"/>
      <c r="AB117" t="str">
        <f>IF(LEN($E117)=0,"N",_xlfn.IFNA(INDEX('RFP Project Manager'!$D$27:$D$32,MATCH($E117,'RFP Project Manager'!$D$27:$D$32,0)),"Error -- Availability entered in an incorrect format"))</f>
        <v>N</v>
      </c>
    </row>
    <row r="118" spans="2:28" ht="99" x14ac:dyDescent="0.3">
      <c r="B118" s="24">
        <f t="shared" si="4"/>
        <v>109</v>
      </c>
      <c r="C118" s="390" t="s">
        <v>712</v>
      </c>
      <c r="D118" s="370" t="s">
        <v>19</v>
      </c>
      <c r="E118" s="174"/>
      <c r="F118" s="205" t="str">
        <f t="shared" si="6"/>
        <v/>
      </c>
      <c r="G118" s="197"/>
      <c r="H118" s="188"/>
      <c r="AB118" t="str">
        <f>IF(LEN($E118)=0,"N",_xlfn.IFNA(INDEX('RFP Project Manager'!$D$27:$D$32,MATCH($E118,'RFP Project Manager'!$D$27:$D$32,0)),"Error -- Availability entered in an incorrect format"))</f>
        <v>N</v>
      </c>
    </row>
    <row r="119" spans="2:28" ht="33" x14ac:dyDescent="0.3">
      <c r="B119" s="24">
        <f t="shared" si="4"/>
        <v>110</v>
      </c>
      <c r="C119" s="390" t="s">
        <v>713</v>
      </c>
      <c r="D119" s="370" t="s">
        <v>19</v>
      </c>
      <c r="E119" s="174"/>
      <c r="F119" s="205" t="str">
        <f t="shared" si="6"/>
        <v/>
      </c>
      <c r="G119" s="197"/>
      <c r="H119" s="188"/>
      <c r="AB119" t="str">
        <f>IF(LEN($E119)=0,"N",_xlfn.IFNA(INDEX('RFP Project Manager'!$D$27:$D$32,MATCH($E119,'RFP Project Manager'!$D$27:$D$32,0)),"Error -- Availability entered in an incorrect format"))</f>
        <v>N</v>
      </c>
    </row>
    <row r="120" spans="2:28" ht="49.5" x14ac:dyDescent="0.3">
      <c r="B120" s="24">
        <f t="shared" si="4"/>
        <v>111</v>
      </c>
      <c r="C120" s="390" t="s">
        <v>714</v>
      </c>
      <c r="D120" s="370" t="s">
        <v>19</v>
      </c>
      <c r="E120" s="174"/>
      <c r="F120" s="205" t="str">
        <f t="shared" si="6"/>
        <v/>
      </c>
      <c r="G120" s="197"/>
      <c r="H120" s="188"/>
      <c r="AB120" t="str">
        <f>IF(LEN($E120)=0,"N",_xlfn.IFNA(INDEX('RFP Project Manager'!$D$27:$D$32,MATCH($E120,'RFP Project Manager'!$D$27:$D$32,0)),"Error -- Availability entered in an incorrect format"))</f>
        <v>N</v>
      </c>
    </row>
    <row r="121" spans="2:28" ht="16.5" x14ac:dyDescent="0.3">
      <c r="B121" s="24">
        <f t="shared" si="4"/>
        <v>112</v>
      </c>
      <c r="C121" s="390" t="s">
        <v>715</v>
      </c>
      <c r="D121" s="370" t="s">
        <v>19</v>
      </c>
      <c r="E121" s="174"/>
      <c r="F121" s="205" t="str">
        <f t="shared" si="6"/>
        <v/>
      </c>
      <c r="G121" s="197"/>
      <c r="H121" s="188"/>
      <c r="AB121" t="str">
        <f>IF(LEN($E121)=0,"N",_xlfn.IFNA(INDEX('RFP Project Manager'!$D$27:$D$32,MATCH($E121,'RFP Project Manager'!$D$27:$D$32,0)),"Error -- Availability entered in an incorrect format"))</f>
        <v>N</v>
      </c>
    </row>
    <row r="122" spans="2:28" ht="16.5" x14ac:dyDescent="0.3">
      <c r="B122" s="24">
        <f t="shared" si="4"/>
        <v>113</v>
      </c>
      <c r="C122" s="390" t="s">
        <v>716</v>
      </c>
      <c r="D122" s="370" t="s">
        <v>19</v>
      </c>
      <c r="E122" s="174"/>
      <c r="F122" s="205" t="str">
        <f t="shared" si="6"/>
        <v/>
      </c>
      <c r="G122" s="197"/>
      <c r="H122" s="188"/>
      <c r="AB122" t="str">
        <f>IF(LEN($E122)=0,"N",_xlfn.IFNA(INDEX('RFP Project Manager'!$D$27:$D$32,MATCH($E122,'RFP Project Manager'!$D$27:$D$32,0)),"Error -- Availability entered in an incorrect format"))</f>
        <v>N</v>
      </c>
    </row>
    <row r="123" spans="2:28" ht="99" x14ac:dyDescent="0.3">
      <c r="B123" s="24">
        <f t="shared" si="4"/>
        <v>114</v>
      </c>
      <c r="C123" s="390" t="s">
        <v>717</v>
      </c>
      <c r="D123" s="370" t="s">
        <v>19</v>
      </c>
      <c r="E123" s="174"/>
      <c r="F123" s="205" t="str">
        <f t="shared" si="6"/>
        <v/>
      </c>
      <c r="G123" s="197"/>
      <c r="H123" s="188"/>
      <c r="AB123" t="str">
        <f>IF(LEN($E123)=0,"N",_xlfn.IFNA(INDEX('RFP Project Manager'!$D$27:$D$32,MATCH($E123,'RFP Project Manager'!$D$27:$D$32,0)),"Error -- Availability entered in an incorrect format"))</f>
        <v>N</v>
      </c>
    </row>
    <row r="124" spans="2:28" ht="66" x14ac:dyDescent="0.3">
      <c r="B124" s="24">
        <f t="shared" si="4"/>
        <v>115</v>
      </c>
      <c r="C124" s="390" t="s">
        <v>718</v>
      </c>
      <c r="D124" s="370" t="s">
        <v>19</v>
      </c>
      <c r="E124" s="174"/>
      <c r="F124" s="205" t="str">
        <f t="shared" si="6"/>
        <v/>
      </c>
      <c r="G124" s="197"/>
      <c r="H124" s="188"/>
      <c r="AB124" t="str">
        <f>IF(LEN($E124)=0,"N",_xlfn.IFNA(INDEX('RFP Project Manager'!$D$27:$D$32,MATCH($E124,'RFP Project Manager'!$D$27:$D$32,0)),"Error -- Availability entered in an incorrect format"))</f>
        <v>N</v>
      </c>
    </row>
    <row r="125" spans="2:28" ht="49.5" x14ac:dyDescent="0.3">
      <c r="B125" s="24">
        <f t="shared" si="4"/>
        <v>116</v>
      </c>
      <c r="C125" s="390" t="s">
        <v>719</v>
      </c>
      <c r="D125" s="370" t="s">
        <v>21</v>
      </c>
      <c r="E125" s="174"/>
      <c r="F125" s="205" t="str">
        <f t="shared" si="6"/>
        <v/>
      </c>
      <c r="G125" s="197"/>
      <c r="H125" s="188"/>
      <c r="AB125" t="str">
        <f>IF(LEN($E125)=0,"N",_xlfn.IFNA(INDEX('RFP Project Manager'!$D$27:$D$32,MATCH($E125,'RFP Project Manager'!$D$27:$D$32,0)),"Error -- Availability entered in an incorrect format"))</f>
        <v>N</v>
      </c>
    </row>
    <row r="126" spans="2:28" ht="66" x14ac:dyDescent="0.3">
      <c r="B126" s="24">
        <f t="shared" si="4"/>
        <v>117</v>
      </c>
      <c r="C126" s="362" t="s">
        <v>170</v>
      </c>
      <c r="D126" s="370" t="s">
        <v>19</v>
      </c>
      <c r="E126" s="174"/>
      <c r="F126" s="205" t="str">
        <f t="shared" si="6"/>
        <v/>
      </c>
      <c r="G126" s="197"/>
      <c r="H126" s="188"/>
      <c r="AB126" t="str">
        <f>IF(LEN($E126)=0,"N",_xlfn.IFNA(INDEX('RFP Project Manager'!$D$27:$D$32,MATCH($E126,'RFP Project Manager'!$D$27:$D$32,0)),"Error -- Availability entered in an incorrect format"))</f>
        <v>N</v>
      </c>
    </row>
    <row r="127" spans="2:28" ht="16.5" x14ac:dyDescent="0.3">
      <c r="B127" s="24">
        <f t="shared" si="4"/>
        <v>118</v>
      </c>
      <c r="C127" s="362" t="s">
        <v>720</v>
      </c>
      <c r="D127" s="370" t="s">
        <v>21</v>
      </c>
      <c r="E127" s="174"/>
      <c r="F127" s="205" t="str">
        <f t="shared" si="6"/>
        <v/>
      </c>
      <c r="G127" s="197"/>
      <c r="H127" s="188"/>
      <c r="AB127" t="str">
        <f>IF(LEN($E127)=0,"N",_xlfn.IFNA(INDEX('RFP Project Manager'!$D$27:$D$32,MATCH($E127,'RFP Project Manager'!$D$27:$D$32,0)),"Error -- Availability entered in an incorrect format"))</f>
        <v>N</v>
      </c>
    </row>
    <row r="128" spans="2:28" ht="16.5" x14ac:dyDescent="0.3">
      <c r="B128" s="24">
        <f t="shared" si="4"/>
        <v>119</v>
      </c>
      <c r="C128" s="362" t="s">
        <v>721</v>
      </c>
      <c r="D128" s="370" t="s">
        <v>21</v>
      </c>
      <c r="E128" s="174"/>
      <c r="F128" s="205" t="str">
        <f t="shared" si="6"/>
        <v/>
      </c>
      <c r="G128" s="197"/>
      <c r="H128" s="188"/>
      <c r="AB128" t="str">
        <f>IF(LEN($E128)=0,"N",_xlfn.IFNA(INDEX('RFP Project Manager'!$D$27:$D$32,MATCH($E128,'RFP Project Manager'!$D$27:$D$32,0)),"Error -- Availability entered in an incorrect format"))</f>
        <v>N</v>
      </c>
    </row>
    <row r="129" spans="2:28" ht="33" x14ac:dyDescent="0.3">
      <c r="B129" s="24">
        <f t="shared" si="4"/>
        <v>120</v>
      </c>
      <c r="C129" s="362" t="s">
        <v>722</v>
      </c>
      <c r="D129" s="370" t="s">
        <v>21</v>
      </c>
      <c r="E129" s="174"/>
      <c r="F129" s="205" t="str">
        <f t="shared" si="6"/>
        <v/>
      </c>
      <c r="G129" s="197"/>
      <c r="H129" s="188"/>
      <c r="AB129" t="str">
        <f>IF(LEN($E129)=0,"N",_xlfn.IFNA(INDEX('RFP Project Manager'!$D$27:$D$32,MATCH($E129,'RFP Project Manager'!$D$27:$D$32,0)),"Error -- Availability entered in an incorrect format"))</f>
        <v>N</v>
      </c>
    </row>
    <row r="130" spans="2:28" ht="33" x14ac:dyDescent="0.3">
      <c r="B130" s="24">
        <f t="shared" si="4"/>
        <v>121</v>
      </c>
      <c r="C130" s="362" t="s">
        <v>723</v>
      </c>
      <c r="D130" s="370" t="s">
        <v>21</v>
      </c>
      <c r="E130" s="174"/>
      <c r="F130" s="205" t="str">
        <f t="shared" si="6"/>
        <v/>
      </c>
      <c r="G130" s="197"/>
      <c r="H130" s="188"/>
      <c r="AB130" t="str">
        <f>IF(LEN($E130)=0,"N",_xlfn.IFNA(INDEX('RFP Project Manager'!$D$27:$D$32,MATCH($E130,'RFP Project Manager'!$D$27:$D$32,0)),"Error -- Availability entered in an incorrect format"))</f>
        <v>N</v>
      </c>
    </row>
    <row r="131" spans="2:28" ht="148.5" x14ac:dyDescent="0.3">
      <c r="B131" s="24">
        <f t="shared" si="4"/>
        <v>122</v>
      </c>
      <c r="C131" s="362" t="s">
        <v>724</v>
      </c>
      <c r="D131" s="370" t="s">
        <v>21</v>
      </c>
      <c r="E131" s="174"/>
      <c r="F131" s="205" t="str">
        <f t="shared" si="6"/>
        <v/>
      </c>
      <c r="G131" s="197"/>
      <c r="H131" s="188"/>
      <c r="AB131" t="str">
        <f>IF(LEN($E131)=0,"N",_xlfn.IFNA(INDEX('RFP Project Manager'!$D$27:$D$32,MATCH($E131,'RFP Project Manager'!$D$27:$D$32,0)),"Error -- Availability entered in an incorrect format"))</f>
        <v>N</v>
      </c>
    </row>
    <row r="132" spans="2:28" ht="66" x14ac:dyDescent="0.3">
      <c r="B132" s="24">
        <f t="shared" si="4"/>
        <v>123</v>
      </c>
      <c r="C132" s="362" t="s">
        <v>725</v>
      </c>
      <c r="D132" s="370" t="s">
        <v>21</v>
      </c>
      <c r="E132" s="174"/>
      <c r="F132" s="205" t="str">
        <f t="shared" si="6"/>
        <v/>
      </c>
      <c r="G132" s="197"/>
      <c r="H132" s="188"/>
      <c r="AB132" t="str">
        <f>IF(LEN($E132)=0,"N",_xlfn.IFNA(INDEX('RFP Project Manager'!$D$27:$D$32,MATCH($E132,'RFP Project Manager'!$D$27:$D$32,0)),"Error -- Availability entered in an incorrect format"))</f>
        <v>N</v>
      </c>
    </row>
    <row r="133" spans="2:28" ht="49.5" x14ac:dyDescent="0.3">
      <c r="B133" s="24">
        <f t="shared" si="4"/>
        <v>124</v>
      </c>
      <c r="C133" s="362" t="s">
        <v>726</v>
      </c>
      <c r="D133" s="370" t="s">
        <v>21</v>
      </c>
      <c r="E133" s="174"/>
      <c r="F133" s="205" t="str">
        <f t="shared" si="6"/>
        <v/>
      </c>
      <c r="G133" s="197"/>
      <c r="H133" s="188"/>
      <c r="AB133" t="str">
        <f>IF(LEN($E133)=0,"N",_xlfn.IFNA(INDEX('RFP Project Manager'!$D$27:$D$32,MATCH($E133,'RFP Project Manager'!$D$27:$D$32,0)),"Error -- Availability entered in an incorrect format"))</f>
        <v>N</v>
      </c>
    </row>
    <row r="134" spans="2:28" ht="33" x14ac:dyDescent="0.3">
      <c r="B134" s="24">
        <f t="shared" si="4"/>
        <v>125</v>
      </c>
      <c r="C134" s="362" t="s">
        <v>727</v>
      </c>
      <c r="D134" s="370" t="s">
        <v>21</v>
      </c>
      <c r="E134" s="174"/>
      <c r="F134" s="205" t="str">
        <f t="shared" si="6"/>
        <v/>
      </c>
      <c r="G134" s="197"/>
      <c r="H134" s="188"/>
      <c r="AB134" t="str">
        <f>IF(LEN($E134)=0,"N",_xlfn.IFNA(INDEX('RFP Project Manager'!$D$27:$D$32,MATCH($E134,'RFP Project Manager'!$D$27:$D$32,0)),"Error -- Availability entered in an incorrect format"))</f>
        <v>N</v>
      </c>
    </row>
    <row r="135" spans="2:28" ht="49.5" x14ac:dyDescent="0.3">
      <c r="B135" s="24">
        <f t="shared" si="4"/>
        <v>126</v>
      </c>
      <c r="C135" s="362" t="s">
        <v>728</v>
      </c>
      <c r="D135" s="370" t="s">
        <v>21</v>
      </c>
      <c r="E135" s="174"/>
      <c r="F135" s="205" t="str">
        <f t="shared" si="6"/>
        <v/>
      </c>
      <c r="G135" s="197"/>
      <c r="H135" s="188"/>
      <c r="AB135" t="str">
        <f>IF(LEN($E135)=0,"N",_xlfn.IFNA(INDEX('RFP Project Manager'!$D$27:$D$32,MATCH($E135,'RFP Project Manager'!$D$27:$D$32,0)),"Error -- Availability entered in an incorrect format"))</f>
        <v>N</v>
      </c>
    </row>
    <row r="136" spans="2:28" ht="33" x14ac:dyDescent="0.3">
      <c r="B136" s="24">
        <f t="shared" ref="B136:B142" si="7">IF(B135&lt;&gt;0,B135+1,B134+1)</f>
        <v>127</v>
      </c>
      <c r="C136" s="390" t="s">
        <v>729</v>
      </c>
      <c r="D136" s="370" t="s">
        <v>21</v>
      </c>
      <c r="E136" s="174"/>
      <c r="F136" s="205" t="str">
        <f t="shared" si="6"/>
        <v/>
      </c>
      <c r="G136" s="197"/>
      <c r="H136" s="188"/>
      <c r="AB136" t="str">
        <f>IF(LEN($E136)=0,"N",_xlfn.IFNA(INDEX('RFP Project Manager'!$D$27:$D$32,MATCH($E136,'RFP Project Manager'!$D$27:$D$32,0)),"Error -- Availability entered in an incorrect format"))</f>
        <v>N</v>
      </c>
    </row>
    <row r="137" spans="2:28" ht="148.5" x14ac:dyDescent="0.3">
      <c r="B137" s="24">
        <f t="shared" si="7"/>
        <v>128</v>
      </c>
      <c r="C137" s="390" t="s">
        <v>724</v>
      </c>
      <c r="D137" s="370" t="s">
        <v>21</v>
      </c>
      <c r="E137" s="174"/>
      <c r="F137" s="205" t="str">
        <f t="shared" si="6"/>
        <v/>
      </c>
      <c r="G137" s="197"/>
      <c r="H137" s="188"/>
      <c r="AB137" t="str">
        <f>IF(LEN($E137)=0,"N",_xlfn.IFNA(INDEX('RFP Project Manager'!$D$27:$D$32,MATCH($E137,'RFP Project Manager'!$D$27:$D$32,0)),"Error -- Availability entered in an incorrect format"))</f>
        <v>N</v>
      </c>
    </row>
    <row r="138" spans="2:28" ht="66" x14ac:dyDescent="0.3">
      <c r="B138" s="24">
        <f t="shared" si="7"/>
        <v>129</v>
      </c>
      <c r="C138" s="390" t="s">
        <v>725</v>
      </c>
      <c r="D138" s="370" t="s">
        <v>21</v>
      </c>
      <c r="E138" s="174"/>
      <c r="F138" s="205" t="str">
        <f t="shared" si="6"/>
        <v/>
      </c>
      <c r="G138" s="197"/>
      <c r="H138" s="188"/>
      <c r="AB138" t="str">
        <f>IF(LEN($E138)=0,"N",_xlfn.IFNA(INDEX('RFP Project Manager'!$D$27:$D$32,MATCH($E138,'RFP Project Manager'!$D$27:$D$32,0)),"Error -- Availability entered in an incorrect format"))</f>
        <v>N</v>
      </c>
    </row>
    <row r="139" spans="2:28" ht="66" x14ac:dyDescent="0.3">
      <c r="B139" s="24">
        <f t="shared" si="7"/>
        <v>130</v>
      </c>
      <c r="C139" s="390" t="s">
        <v>726</v>
      </c>
      <c r="D139" s="370" t="s">
        <v>21</v>
      </c>
      <c r="E139" s="174"/>
      <c r="F139" s="205" t="str">
        <f t="shared" si="6"/>
        <v/>
      </c>
      <c r="G139" s="197"/>
      <c r="H139" s="188"/>
      <c r="AB139" t="str">
        <f>IF(LEN($E139)=0,"N",_xlfn.IFNA(INDEX('RFP Project Manager'!$D$27:$D$32,MATCH($E139,'RFP Project Manager'!$D$27:$D$32,0)),"Error -- Availability entered in an incorrect format"))</f>
        <v>N</v>
      </c>
    </row>
    <row r="140" spans="2:28" ht="33" x14ac:dyDescent="0.3">
      <c r="B140" s="24">
        <f t="shared" si="7"/>
        <v>131</v>
      </c>
      <c r="C140" s="390" t="s">
        <v>727</v>
      </c>
      <c r="D140" s="370" t="s">
        <v>21</v>
      </c>
      <c r="E140" s="174"/>
      <c r="F140" s="205" t="str">
        <f t="shared" si="6"/>
        <v/>
      </c>
      <c r="G140" s="197"/>
      <c r="H140" s="188"/>
      <c r="AB140" t="str">
        <f>IF(LEN($E140)=0,"N",_xlfn.IFNA(INDEX('RFP Project Manager'!$D$27:$D$32,MATCH($E140,'RFP Project Manager'!$D$27:$D$32,0)),"Error -- Availability entered in an incorrect format"))</f>
        <v>N</v>
      </c>
    </row>
    <row r="141" spans="2:28" ht="49.5" x14ac:dyDescent="0.3">
      <c r="B141" s="24">
        <f t="shared" si="7"/>
        <v>132</v>
      </c>
      <c r="C141" s="390" t="s">
        <v>728</v>
      </c>
      <c r="D141" s="370" t="s">
        <v>21</v>
      </c>
      <c r="E141" s="174"/>
      <c r="F141" s="205" t="str">
        <f t="shared" si="6"/>
        <v/>
      </c>
      <c r="G141" s="197"/>
      <c r="H141" s="188"/>
      <c r="AB141" t="str">
        <f>IF(LEN($E141)=0,"N",_xlfn.IFNA(INDEX('RFP Project Manager'!$D$27:$D$32,MATCH($E141,'RFP Project Manager'!$D$27:$D$32,0)),"Error -- Availability entered in an incorrect format"))</f>
        <v>N</v>
      </c>
    </row>
    <row r="142" spans="2:28" ht="33.75" thickBot="1" x14ac:dyDescent="0.35">
      <c r="B142" s="24">
        <f t="shared" si="7"/>
        <v>133</v>
      </c>
      <c r="C142" s="396" t="s">
        <v>729</v>
      </c>
      <c r="D142" s="371" t="s">
        <v>21</v>
      </c>
      <c r="E142" s="178"/>
      <c r="F142" s="206" t="str">
        <f t="shared" si="6"/>
        <v/>
      </c>
      <c r="G142" s="198"/>
      <c r="H142" s="190"/>
      <c r="AB142" t="str">
        <f>IF(LEN($E142)=0,"N",_xlfn.IFNA(INDEX('RFP Project Manager'!$D$27:$D$32,MATCH($E142,'RFP Project Manager'!$D$27:$D$32,0)),"Error -- Availability entered in an incorrect format"))</f>
        <v>N</v>
      </c>
    </row>
    <row r="143" spans="2:28" x14ac:dyDescent="0.25">
      <c r="AB143" t="str">
        <f>IF(LEN($E143)=0,"N",_xlfn.IFNA(INDEX('RFP Project Manager'!$D$27:$D$32,MATCH($E143,'RFP Project Manager'!$D$27:$D$32,0)),"Error -- Availability entered in an incorrect format"))</f>
        <v>N</v>
      </c>
    </row>
    <row r="144" spans="2: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G+rMHQOneqOJ2aoB5uQdXrXdd309yipmeEUx3onTzNDTkflNohJbSWaXqX30oeNDbKBv7r0CPKlXklH6z9Emgg==" saltValue="W0pXTdC+ow/HBwBxKa9WcQ==" spinCount="100000" sheet="1" objects="1" scenarios="1" selectLockedCells="1"/>
  <mergeCells count="2">
    <mergeCell ref="C1:H1"/>
    <mergeCell ref="C2:H2"/>
  </mergeCells>
  <dataValidations xWindow="1348" yWindow="431" count="5">
    <dataValidation allowBlank="1" showInputMessage="1" showErrorMessage="1" promptTitle="Additional Product Requirement" prompt="Specify product or module required if the functionality is available outside of the base product offering" sqref="F6:F142"/>
    <dataValidation type="list" allowBlank="1" showInputMessage="1" showErrorMessage="1" errorTitle="Entry Error" error="Availability entered in incorrect format_x000a_" prompt="Y - Yes_x000a_R - Reporting_x000a_T - Third Party_x000a_F - Future_x000a_N - No" sqref="E13:E48">
      <formula1>$D$44:$D$49</formula1>
    </dataValidation>
    <dataValidation type="list" allowBlank="1" showInputMessage="1" showErrorMessage="1" errorTitle="Entry Error" error="Availability entered in incorrect format_x000a_" prompt="Y - Yes_x000a_R - Reporting_x000a_T - Third Party_x000a_F - Future_x000a_N - No" sqref="E50:E89">
      <formula1>$D$44:$D$49</formula1>
    </dataValidation>
    <dataValidation type="list" allowBlank="1" showInputMessage="1" showErrorMessage="1" errorTitle="Entry Error" error="Availability entered in incorrect format_x000a_" prompt="Y - Yes_x000a_R - Reporting_x000a_T - Third Party_x000a_F - Future_x000a_N - No" sqref="E91:E102">
      <formula1>$D$44:$D$49</formula1>
    </dataValidation>
    <dataValidation type="list" allowBlank="1" showInputMessage="1" showErrorMessage="1" errorTitle="Entry Error" error="Availability entered in incorrect format_x000a_" prompt="Y - Yes_x000a_R - Reporting_x000a_T - Third Party_x000a_F - Future_x000a_N - No" sqref="E104:E142">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48" yWindow="431"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247"/>
  <sheetViews>
    <sheetView view="pageBreakPreview" zoomScale="98" zoomScaleNormal="100" zoomScaleSheetLayoutView="98" workbookViewId="0">
      <selection activeCell="A23" sqref="A23"/>
    </sheetView>
  </sheetViews>
  <sheetFormatPr defaultColWidth="9.140625" defaultRowHeight="15" x14ac:dyDescent="0.25"/>
  <cols>
    <col min="1" max="1" width="27.42578125" style="41" customWidth="1"/>
    <col min="2" max="2" width="9.140625" style="40"/>
    <col min="3" max="3" width="2.7109375" style="34" customWidth="1"/>
    <col min="4" max="4" width="12.7109375" style="34" customWidth="1"/>
    <col min="5" max="7" width="11.7109375" style="34" customWidth="1"/>
    <col min="8" max="8" width="12.7109375" style="34" customWidth="1"/>
    <col min="9" max="9" width="12.7109375" style="39" customWidth="1"/>
    <col min="10" max="10" width="26.7109375" style="34" customWidth="1"/>
    <col min="11" max="11" width="2.7109375" style="38" customWidth="1"/>
    <col min="12" max="12" width="11.140625" style="37" bestFit="1" customWidth="1"/>
    <col min="13" max="13" width="10.7109375" style="37" bestFit="1" customWidth="1"/>
    <col min="14" max="14" width="13.85546875" style="37" bestFit="1" customWidth="1"/>
    <col min="15" max="15" width="9.140625" style="37"/>
    <col min="16" max="16" width="9.140625" style="36"/>
    <col min="17" max="26" width="9.140625" style="35"/>
    <col min="27" max="16384" width="9.140625" style="34"/>
  </cols>
  <sheetData>
    <row r="1" spans="1:27" x14ac:dyDescent="0.25">
      <c r="A1" s="466" t="s">
        <v>1215</v>
      </c>
      <c r="B1" s="466"/>
      <c r="C1" s="467" t="s">
        <v>1214</v>
      </c>
      <c r="D1" s="468"/>
      <c r="E1" s="468"/>
      <c r="F1" s="468"/>
      <c r="G1" s="468"/>
      <c r="H1" s="468"/>
      <c r="I1" s="468"/>
      <c r="J1" s="468"/>
      <c r="K1" s="469"/>
      <c r="L1" s="467" t="s">
        <v>1213</v>
      </c>
      <c r="M1" s="468"/>
      <c r="N1" s="468"/>
      <c r="O1" s="468"/>
      <c r="P1" s="469"/>
      <c r="Q1" s="108"/>
      <c r="R1" s="108"/>
      <c r="S1" s="108"/>
      <c r="T1" s="108"/>
      <c r="U1" s="108"/>
      <c r="V1" s="108"/>
      <c r="W1" s="108"/>
      <c r="X1" s="108"/>
      <c r="Y1" s="108"/>
      <c r="Z1" s="108"/>
    </row>
    <row r="2" spans="1:27" ht="15.75" thickBot="1" x14ac:dyDescent="0.3">
      <c r="A2" s="470" t="s">
        <v>1212</v>
      </c>
      <c r="B2" s="470"/>
      <c r="C2" s="471" t="s">
        <v>1212</v>
      </c>
      <c r="D2" s="470"/>
      <c r="E2" s="470"/>
      <c r="F2" s="470"/>
      <c r="G2" s="470"/>
      <c r="H2" s="470"/>
      <c r="I2" s="470"/>
      <c r="J2" s="470"/>
      <c r="K2" s="472"/>
      <c r="L2" s="471" t="s">
        <v>1212</v>
      </c>
      <c r="M2" s="470"/>
      <c r="N2" s="470"/>
      <c r="O2" s="470"/>
      <c r="P2" s="472"/>
      <c r="Q2" s="107"/>
      <c r="R2" s="107"/>
      <c r="S2" s="107"/>
      <c r="T2" s="107"/>
      <c r="U2" s="107"/>
      <c r="V2" s="107"/>
      <c r="W2" s="107"/>
      <c r="X2" s="107"/>
      <c r="Y2" s="107"/>
      <c r="Z2" s="107"/>
      <c r="AA2" s="232" t="s">
        <v>1262</v>
      </c>
    </row>
    <row r="3" spans="1:27" x14ac:dyDescent="0.25">
      <c r="C3" s="40"/>
      <c r="D3" s="106"/>
      <c r="E3" s="106"/>
      <c r="F3" s="106"/>
      <c r="G3" s="106"/>
      <c r="H3" s="106"/>
      <c r="I3" s="106"/>
      <c r="J3" s="40"/>
      <c r="K3" s="40"/>
    </row>
    <row r="4" spans="1:27" ht="15.75" customHeight="1" x14ac:dyDescent="0.25">
      <c r="A4" s="76"/>
      <c r="C4" s="40"/>
      <c r="D4" s="105"/>
      <c r="E4" s="105"/>
      <c r="F4" s="105"/>
      <c r="G4" s="105"/>
      <c r="H4" s="105"/>
      <c r="I4" s="105"/>
      <c r="J4" s="40"/>
      <c r="K4" s="40"/>
    </row>
    <row r="5" spans="1:27" s="97" customFormat="1" x14ac:dyDescent="0.25">
      <c r="A5" s="40"/>
      <c r="B5" s="40"/>
      <c r="C5" s="40"/>
      <c r="D5" s="105"/>
      <c r="E5" s="105"/>
      <c r="F5" s="105"/>
      <c r="G5" s="105"/>
      <c r="H5" s="105"/>
      <c r="I5" s="105"/>
      <c r="J5" s="40"/>
      <c r="K5" s="40"/>
      <c r="L5" s="37"/>
      <c r="M5" s="37"/>
      <c r="N5" s="37"/>
      <c r="O5" s="37"/>
      <c r="P5" s="36"/>
      <c r="Q5" s="35"/>
      <c r="R5" s="35"/>
      <c r="S5" s="35"/>
      <c r="T5" s="35"/>
      <c r="U5" s="35"/>
      <c r="V5" s="35"/>
      <c r="W5" s="35"/>
      <c r="X5" s="35"/>
      <c r="Y5" s="35"/>
      <c r="Z5" s="35"/>
    </row>
    <row r="6" spans="1:27" s="97" customFormat="1" x14ac:dyDescent="0.25">
      <c r="A6" s="41"/>
      <c r="B6" s="40"/>
      <c r="C6" s="40"/>
      <c r="D6" s="105"/>
      <c r="E6" s="105"/>
      <c r="F6" s="105"/>
      <c r="G6" s="105"/>
      <c r="H6" s="105"/>
      <c r="I6" s="105"/>
      <c r="J6" s="104"/>
      <c r="K6" s="104"/>
      <c r="L6" s="103"/>
      <c r="M6" s="103"/>
      <c r="N6" s="103"/>
      <c r="O6" s="103"/>
      <c r="P6" s="102"/>
      <c r="Q6" s="35"/>
      <c r="R6" s="35"/>
      <c r="S6" s="35"/>
      <c r="T6" s="35"/>
      <c r="U6" s="35"/>
      <c r="V6" s="35"/>
      <c r="W6" s="35"/>
      <c r="X6" s="35"/>
      <c r="Y6" s="35"/>
      <c r="Z6" s="35"/>
    </row>
    <row r="7" spans="1:27" s="97" customFormat="1" ht="15.75" thickBot="1" x14ac:dyDescent="0.3">
      <c r="A7" s="41"/>
      <c r="B7" s="40"/>
      <c r="D7" s="100"/>
      <c r="E7" s="100"/>
      <c r="F7" s="100"/>
      <c r="G7" s="100"/>
      <c r="H7" s="100"/>
      <c r="I7" s="100"/>
      <c r="J7" s="100"/>
      <c r="K7" s="100"/>
      <c r="L7" s="103"/>
      <c r="M7" s="103"/>
      <c r="N7" s="103"/>
      <c r="O7" s="103"/>
      <c r="P7" s="102"/>
      <c r="Q7" s="35"/>
      <c r="R7" s="35"/>
      <c r="S7" s="35"/>
      <c r="T7" s="35"/>
      <c r="U7" s="35"/>
      <c r="V7" s="35"/>
      <c r="W7" s="35"/>
      <c r="X7" s="35"/>
      <c r="Y7" s="35"/>
      <c r="Z7" s="35"/>
    </row>
    <row r="8" spans="1:27" s="97" customFormat="1" ht="15.75" customHeight="1" thickBot="1" x14ac:dyDescent="0.3">
      <c r="A8" s="41"/>
      <c r="B8" s="40"/>
      <c r="D8" s="473" t="s">
        <v>1211</v>
      </c>
      <c r="E8" s="474"/>
      <c r="F8" s="474"/>
      <c r="G8" s="474"/>
      <c r="H8" s="474"/>
      <c r="I8" s="474"/>
      <c r="J8" s="475"/>
      <c r="K8" s="100"/>
      <c r="L8" s="99"/>
      <c r="M8" s="99"/>
      <c r="N8" s="99"/>
      <c r="O8" s="99"/>
      <c r="P8" s="101"/>
      <c r="Q8" s="35"/>
      <c r="R8" s="35"/>
      <c r="S8" s="35"/>
      <c r="T8" s="35"/>
      <c r="U8" s="35"/>
      <c r="V8" s="35"/>
      <c r="W8" s="35"/>
      <c r="X8" s="35"/>
      <c r="Y8" s="35"/>
      <c r="Z8" s="35"/>
    </row>
    <row r="9" spans="1:27" s="97" customFormat="1" ht="15" customHeight="1" x14ac:dyDescent="0.25">
      <c r="A9" s="41"/>
      <c r="B9" s="40"/>
      <c r="D9" s="476" t="str">
        <f>'RFP Project Manager'!D16</f>
        <v>Palm Beach Transportation Planning Agency</v>
      </c>
      <c r="E9" s="477"/>
      <c r="F9" s="477"/>
      <c r="G9" s="477"/>
      <c r="H9" s="478" t="str">
        <f>"Proposal Due Date: " &amp; TEXT('RFP Project Manager'!D19,"MM/DD/YYYY")</f>
        <v>Proposal Due Date: 01/18/2016</v>
      </c>
      <c r="I9" s="478"/>
      <c r="J9" s="479"/>
      <c r="K9" s="100"/>
      <c r="L9" s="99"/>
      <c r="M9" s="99"/>
      <c r="N9" s="99"/>
      <c r="O9" s="99"/>
      <c r="P9" s="101"/>
      <c r="Q9" s="35"/>
      <c r="R9" s="35"/>
      <c r="S9" s="35"/>
      <c r="T9" s="35"/>
      <c r="U9" s="35"/>
      <c r="V9" s="35"/>
      <c r="W9" s="35"/>
      <c r="X9" s="35"/>
      <c r="Y9" s="35"/>
      <c r="Z9" s="35"/>
    </row>
    <row r="10" spans="1:27" s="97" customFormat="1" ht="15.75" customHeight="1" thickBot="1" x14ac:dyDescent="0.3">
      <c r="A10" s="41"/>
      <c r="B10" s="40"/>
      <c r="D10" s="480" t="str">
        <f>'RFP Project Manager'!D18</f>
        <v>ERP System and Implementation Services</v>
      </c>
      <c r="E10" s="481"/>
      <c r="F10" s="481"/>
      <c r="G10" s="481"/>
      <c r="H10" s="482" t="str">
        <f>"Date Received: " &amp; TEXT('RFP Project Manager'!H19,"MM/DD/YYYY")</f>
        <v>Date Received: 01/00/1900</v>
      </c>
      <c r="I10" s="482"/>
      <c r="J10" s="483"/>
      <c r="K10" s="100"/>
      <c r="L10" s="99"/>
      <c r="M10" s="99"/>
      <c r="N10" s="99"/>
      <c r="O10" s="99"/>
      <c r="P10" s="101"/>
      <c r="Q10" s="35"/>
      <c r="R10" s="35"/>
      <c r="S10" s="35"/>
      <c r="T10" s="35"/>
      <c r="U10" s="35"/>
      <c r="V10" s="35"/>
      <c r="W10" s="35"/>
      <c r="X10" s="35"/>
      <c r="Y10" s="35"/>
      <c r="Z10" s="35"/>
    </row>
    <row r="11" spans="1:27" s="97" customFormat="1" ht="19.5" customHeight="1" thickBot="1" x14ac:dyDescent="0.3">
      <c r="A11" s="41"/>
      <c r="B11" s="40"/>
      <c r="D11" s="484">
        <f>'Vendor Instructions'!C3</f>
        <v>0</v>
      </c>
      <c r="E11" s="485"/>
      <c r="F11" s="485"/>
      <c r="G11" s="485"/>
      <c r="H11" s="485"/>
      <c r="I11" s="485"/>
      <c r="J11" s="486"/>
      <c r="K11" s="100"/>
      <c r="L11" s="99"/>
      <c r="M11" s="99"/>
      <c r="N11" s="99"/>
      <c r="O11" s="99"/>
      <c r="P11" s="98"/>
      <c r="Q11" s="35"/>
      <c r="R11" s="35"/>
      <c r="S11" s="35"/>
      <c r="T11" s="35"/>
      <c r="U11" s="35"/>
      <c r="V11" s="35"/>
      <c r="W11" s="35"/>
      <c r="X11" s="35"/>
      <c r="Y11" s="35"/>
      <c r="Z11" s="35"/>
    </row>
    <row r="12" spans="1:27" s="97" customFormat="1" ht="15.75" thickBot="1" x14ac:dyDescent="0.3">
      <c r="A12" s="41"/>
      <c r="B12" s="40"/>
      <c r="D12" s="119"/>
      <c r="E12" s="100"/>
      <c r="F12" s="100"/>
      <c r="G12" s="100"/>
      <c r="H12" s="100"/>
      <c r="I12" s="215"/>
      <c r="J12" s="216"/>
      <c r="K12" s="215"/>
      <c r="L12" s="217"/>
      <c r="M12" s="217"/>
      <c r="N12" s="217"/>
      <c r="O12" s="217"/>
      <c r="P12" s="218"/>
      <c r="Q12" s="219"/>
      <c r="R12" s="219"/>
      <c r="S12" s="219"/>
      <c r="T12" s="219"/>
      <c r="U12" s="219"/>
      <c r="V12" s="219"/>
      <c r="W12" s="35"/>
      <c r="X12" s="35"/>
      <c r="Y12" s="35"/>
      <c r="Z12" s="35"/>
    </row>
    <row r="13" spans="1:27" x14ac:dyDescent="0.25">
      <c r="D13" s="120" t="s">
        <v>1210</v>
      </c>
      <c r="E13" s="487" t="s">
        <v>1209</v>
      </c>
      <c r="F13" s="488"/>
      <c r="G13" s="489"/>
      <c r="H13" s="96" t="s">
        <v>1208</v>
      </c>
      <c r="I13" s="220" t="s">
        <v>1207</v>
      </c>
      <c r="J13" s="221" t="s">
        <v>1206</v>
      </c>
      <c r="K13" s="222"/>
      <c r="L13" s="223" t="s">
        <v>1205</v>
      </c>
      <c r="M13" s="223" t="s">
        <v>1204</v>
      </c>
      <c r="N13" s="223" t="s">
        <v>1203</v>
      </c>
      <c r="O13" s="224"/>
      <c r="P13" s="225"/>
      <c r="Q13" s="219"/>
      <c r="R13" s="219"/>
      <c r="S13" s="219"/>
      <c r="T13" s="219"/>
      <c r="U13" s="219"/>
      <c r="V13" s="219"/>
    </row>
    <row r="14" spans="1:27" x14ac:dyDescent="0.25">
      <c r="D14" s="358" t="s">
        <v>752</v>
      </c>
      <c r="E14" s="460" t="str">
        <f ca="1">'RFP Project Manager'!C40</f>
        <v>Accounts Payable</v>
      </c>
      <c r="F14" s="461"/>
      <c r="G14" s="462"/>
      <c r="H14" s="95" t="str">
        <f>$J51</f>
        <v>N/A</v>
      </c>
      <c r="I14" s="226">
        <f>'RFP Project Manager'!E40</f>
        <v>0.06</v>
      </c>
      <c r="J14" s="227" t="str">
        <f>'Accounts Payable'!$C$4</f>
        <v>Primary Vendor Module Name Here</v>
      </c>
      <c r="K14" s="222" t="s">
        <v>769</v>
      </c>
      <c r="L14" s="224" t="str">
        <f t="shared" ref="L14:L26" si="0">IF(ISNUMBER(H14),H14*I14,"")</f>
        <v/>
      </c>
      <c r="M14" s="224" t="str">
        <f t="shared" ref="M14:M26" si="1">IF(ISNUMBER(H14),L14,"NA")</f>
        <v>NA</v>
      </c>
      <c r="N14" s="224" t="str">
        <f t="shared" ref="N14:N26" si="2">IF(ISNUMBER(H14),I14,"NA")</f>
        <v>NA</v>
      </c>
      <c r="O14" s="224"/>
      <c r="P14" s="225"/>
      <c r="Q14" s="219"/>
      <c r="R14" s="219"/>
      <c r="S14" s="219"/>
      <c r="T14" s="219"/>
      <c r="U14" s="219"/>
      <c r="V14" s="219"/>
    </row>
    <row r="15" spans="1:27" x14ac:dyDescent="0.25">
      <c r="D15" s="359" t="s">
        <v>753</v>
      </c>
      <c r="E15" s="463" t="str">
        <f ca="1">'RFP Project Manager'!C41</f>
        <v>Payment Processing</v>
      </c>
      <c r="F15" s="464"/>
      <c r="G15" s="465"/>
      <c r="H15" s="94" t="str">
        <f>$J84</f>
        <v>N/A</v>
      </c>
      <c r="I15" s="228">
        <f>'RFP Project Manager'!E41</f>
        <v>0.04</v>
      </c>
      <c r="J15" s="229" t="str">
        <f>'Bank Reconciliation'!$C$4</f>
        <v>Primary Vendor Module Name Here</v>
      </c>
      <c r="K15" s="222" t="s">
        <v>769</v>
      </c>
      <c r="L15" s="224" t="str">
        <f t="shared" si="0"/>
        <v/>
      </c>
      <c r="M15" s="224" t="str">
        <f t="shared" si="1"/>
        <v>NA</v>
      </c>
      <c r="N15" s="224" t="str">
        <f t="shared" si="2"/>
        <v>NA</v>
      </c>
      <c r="O15" s="224"/>
      <c r="P15" s="225"/>
      <c r="Q15" s="219"/>
      <c r="R15" s="219"/>
      <c r="S15" s="219"/>
      <c r="T15" s="219"/>
      <c r="U15" s="219"/>
      <c r="V15" s="219"/>
    </row>
    <row r="16" spans="1:27" x14ac:dyDescent="0.25">
      <c r="D16" s="358" t="s">
        <v>754</v>
      </c>
      <c r="E16" s="460" t="str">
        <f ca="1">'RFP Project Manager'!C42</f>
        <v>Vendor Management</v>
      </c>
      <c r="F16" s="461"/>
      <c r="G16" s="462"/>
      <c r="H16" s="92" t="str">
        <f>$J95</f>
        <v>N/A</v>
      </c>
      <c r="I16" s="230">
        <f>'RFP Project Manager'!E42</f>
        <v>0.04</v>
      </c>
      <c r="J16" s="231" t="str">
        <f>Budgeting!$C$4</f>
        <v>Primary Vendor Module Name Here</v>
      </c>
      <c r="K16" s="222" t="s">
        <v>769</v>
      </c>
      <c r="L16" s="224" t="str">
        <f t="shared" si="0"/>
        <v/>
      </c>
      <c r="M16" s="224" t="str">
        <f t="shared" si="1"/>
        <v>NA</v>
      </c>
      <c r="N16" s="224" t="str">
        <f t="shared" si="2"/>
        <v>NA</v>
      </c>
      <c r="O16" s="224"/>
      <c r="P16" s="225"/>
      <c r="Q16" s="219"/>
      <c r="R16" s="219"/>
      <c r="S16" s="219"/>
      <c r="T16" s="219"/>
      <c r="U16" s="219"/>
      <c r="V16" s="219"/>
    </row>
    <row r="17" spans="4:22" x14ac:dyDescent="0.25">
      <c r="D17" s="359" t="s">
        <v>755</v>
      </c>
      <c r="E17" s="463" t="str">
        <f ca="1">'RFP Project Manager'!C43</f>
        <v>Bank Reconciliation</v>
      </c>
      <c r="F17" s="464"/>
      <c r="G17" s="465"/>
      <c r="H17" s="94" t="str">
        <f>$J106</f>
        <v>N/A</v>
      </c>
      <c r="I17" s="228">
        <f>'RFP Project Manager'!E43</f>
        <v>7.0000000000000007E-2</v>
      </c>
      <c r="J17" s="229" t="str">
        <f>'Cash Management'!$C$4</f>
        <v>Primary Vendor Module Name Here</v>
      </c>
      <c r="K17" s="222" t="s">
        <v>769</v>
      </c>
      <c r="L17" s="224" t="str">
        <f t="shared" si="0"/>
        <v/>
      </c>
      <c r="M17" s="224" t="str">
        <f t="shared" si="1"/>
        <v>NA</v>
      </c>
      <c r="N17" s="224" t="str">
        <f t="shared" si="2"/>
        <v>NA</v>
      </c>
      <c r="O17" s="224"/>
      <c r="P17" s="225"/>
      <c r="Q17" s="219"/>
      <c r="R17" s="219"/>
      <c r="S17" s="219"/>
      <c r="T17" s="219"/>
      <c r="U17" s="219"/>
      <c r="V17" s="219"/>
    </row>
    <row r="18" spans="4:22" x14ac:dyDescent="0.25">
      <c r="D18" s="358" t="s">
        <v>756</v>
      </c>
      <c r="E18" s="460" t="str">
        <f ca="1">'RFP Project Manager'!C44</f>
        <v>Budgeting</v>
      </c>
      <c r="F18" s="461"/>
      <c r="G18" s="462"/>
      <c r="H18" s="92" t="str">
        <f>$J117</f>
        <v>N/A</v>
      </c>
      <c r="I18" s="91">
        <f>'RFP Project Manager'!E44</f>
        <v>0.08</v>
      </c>
      <c r="J18" s="122" t="str">
        <f>'Contract Management'!$C$4</f>
        <v>Primary Vendor Module Name Here</v>
      </c>
      <c r="K18" s="38" t="s">
        <v>769</v>
      </c>
      <c r="L18" s="53" t="str">
        <f t="shared" si="0"/>
        <v/>
      </c>
      <c r="M18" s="53" t="str">
        <f t="shared" si="1"/>
        <v>NA</v>
      </c>
      <c r="N18" s="53" t="str">
        <f t="shared" si="2"/>
        <v>NA</v>
      </c>
      <c r="O18" s="53"/>
      <c r="P18" s="52"/>
    </row>
    <row r="19" spans="4:22" x14ac:dyDescent="0.25">
      <c r="D19" s="359" t="s">
        <v>757</v>
      </c>
      <c r="E19" s="463" t="str">
        <f ca="1">'RFP Project Manager'!C45</f>
        <v>Cash Management</v>
      </c>
      <c r="F19" s="464"/>
      <c r="G19" s="465"/>
      <c r="H19" s="94" t="str">
        <f>$J128</f>
        <v>N/A</v>
      </c>
      <c r="I19" s="228">
        <f>'RFP Project Manager'!E45</f>
        <v>0.08</v>
      </c>
      <c r="J19" s="229" t="str">
        <f>'Fixed Assets'!$C$4</f>
        <v>Primary Vendor Module Name Here</v>
      </c>
      <c r="K19" s="222" t="s">
        <v>769</v>
      </c>
      <c r="L19" s="224" t="str">
        <f t="shared" si="0"/>
        <v/>
      </c>
      <c r="M19" s="224" t="str">
        <f t="shared" si="1"/>
        <v>NA</v>
      </c>
      <c r="N19" s="224" t="str">
        <f t="shared" si="2"/>
        <v>NA</v>
      </c>
      <c r="O19" s="224"/>
      <c r="P19" s="225"/>
      <c r="Q19" s="219"/>
      <c r="R19" s="219"/>
      <c r="S19" s="219"/>
      <c r="T19" s="219"/>
      <c r="U19" s="219"/>
      <c r="V19" s="219"/>
    </row>
    <row r="20" spans="4:22" x14ac:dyDescent="0.25">
      <c r="D20" s="358" t="s">
        <v>759</v>
      </c>
      <c r="E20" s="460" t="str">
        <f ca="1">'RFP Project Manager'!C46</f>
        <v>Contract Management</v>
      </c>
      <c r="F20" s="461"/>
      <c r="G20" s="462"/>
      <c r="H20" s="92" t="str">
        <f>$J139</f>
        <v>N/A</v>
      </c>
      <c r="I20" s="230">
        <f>'RFP Project Manager'!E46</f>
        <v>0.08</v>
      </c>
      <c r="J20" s="231" t="str">
        <f>'General and Technical'!$C$4</f>
        <v>Primary Vendor Module Name Here</v>
      </c>
      <c r="K20" s="222" t="s">
        <v>769</v>
      </c>
      <c r="L20" s="224" t="str">
        <f t="shared" si="0"/>
        <v/>
      </c>
      <c r="M20" s="224" t="str">
        <f t="shared" si="1"/>
        <v>NA</v>
      </c>
      <c r="N20" s="224" t="str">
        <f t="shared" si="2"/>
        <v>NA</v>
      </c>
      <c r="O20" s="224"/>
      <c r="P20" s="225"/>
      <c r="Q20" s="219"/>
      <c r="R20" s="219"/>
      <c r="S20" s="219"/>
      <c r="T20" s="219"/>
      <c r="U20" s="219"/>
      <c r="V20" s="219"/>
    </row>
    <row r="21" spans="4:22" x14ac:dyDescent="0.25">
      <c r="D21" s="359" t="s">
        <v>760</v>
      </c>
      <c r="E21" s="463" t="str">
        <f ca="1">'RFP Project Manager'!C47</f>
        <v>Fixed Assets</v>
      </c>
      <c r="F21" s="464"/>
      <c r="G21" s="465"/>
      <c r="H21" s="94" t="str">
        <f>$J150</f>
        <v>N/A</v>
      </c>
      <c r="I21" s="228">
        <f>'RFP Project Manager'!E47</f>
        <v>0.02</v>
      </c>
      <c r="J21" s="229" t="str">
        <f>'General Ledger'!$C$4</f>
        <v>Primary Vendor Module Name Here</v>
      </c>
      <c r="K21" s="222" t="s">
        <v>769</v>
      </c>
      <c r="L21" s="224" t="str">
        <f t="shared" si="0"/>
        <v/>
      </c>
      <c r="M21" s="224" t="str">
        <f t="shared" si="1"/>
        <v>NA</v>
      </c>
      <c r="N21" s="224" t="str">
        <f t="shared" si="2"/>
        <v>NA</v>
      </c>
      <c r="O21" s="224"/>
      <c r="P21" s="225"/>
      <c r="Q21" s="219"/>
      <c r="R21" s="219"/>
      <c r="S21" s="219"/>
      <c r="T21" s="219"/>
      <c r="U21" s="219"/>
      <c r="V21" s="219"/>
    </row>
    <row r="22" spans="4:22" x14ac:dyDescent="0.25">
      <c r="D22" s="358" t="s">
        <v>761</v>
      </c>
      <c r="E22" s="460" t="str">
        <f ca="1">'RFP Project Manager'!C48</f>
        <v>General and Technical</v>
      </c>
      <c r="F22" s="461"/>
      <c r="G22" s="462"/>
      <c r="H22" s="92" t="str">
        <f>$J161</f>
        <v>N/A</v>
      </c>
      <c r="I22" s="230">
        <f>'RFP Project Manager'!E48</f>
        <v>0.04</v>
      </c>
      <c r="J22" s="231" t="str">
        <f>'Human Resources'!$C$4</f>
        <v>Primary Vendor Module Name Here</v>
      </c>
      <c r="K22" s="222" t="s">
        <v>769</v>
      </c>
      <c r="L22" s="224" t="str">
        <f t="shared" si="0"/>
        <v/>
      </c>
      <c r="M22" s="224" t="str">
        <f t="shared" si="1"/>
        <v>NA</v>
      </c>
      <c r="N22" s="224" t="str">
        <f t="shared" si="2"/>
        <v>NA</v>
      </c>
      <c r="O22" s="224"/>
      <c r="P22" s="225"/>
      <c r="Q22" s="219"/>
      <c r="R22" s="219"/>
      <c r="S22" s="219"/>
      <c r="T22" s="219"/>
      <c r="U22" s="219"/>
      <c r="V22" s="219"/>
    </row>
    <row r="23" spans="4:22" x14ac:dyDescent="0.25">
      <c r="D23" s="359" t="s">
        <v>762</v>
      </c>
      <c r="E23" s="463" t="str">
        <f ca="1">'RFP Project Manager'!C49</f>
        <v>General Ledger</v>
      </c>
      <c r="F23" s="464"/>
      <c r="G23" s="465"/>
      <c r="H23" s="94" t="str">
        <f>$J172</f>
        <v>N/A</v>
      </c>
      <c r="I23" s="228">
        <f>'RFP Project Manager'!E49</f>
        <v>0.08</v>
      </c>
      <c r="J23" s="229" t="str">
        <f>'Misc Billing &amp; AR'!$C$4</f>
        <v>Primary Vendor Module Name Here</v>
      </c>
      <c r="K23" s="222" t="s">
        <v>769</v>
      </c>
      <c r="L23" s="224" t="str">
        <f t="shared" si="0"/>
        <v/>
      </c>
      <c r="M23" s="224" t="str">
        <f t="shared" si="1"/>
        <v>NA</v>
      </c>
      <c r="N23" s="224" t="str">
        <f t="shared" si="2"/>
        <v>NA</v>
      </c>
      <c r="O23" s="224"/>
      <c r="P23" s="225"/>
      <c r="Q23" s="219"/>
      <c r="R23" s="219"/>
      <c r="S23" s="219"/>
      <c r="T23" s="219"/>
      <c r="U23" s="219"/>
      <c r="V23" s="219"/>
    </row>
    <row r="24" spans="4:22" x14ac:dyDescent="0.25">
      <c r="D24" s="358" t="s">
        <v>763</v>
      </c>
      <c r="E24" s="460" t="str">
        <f ca="1">'RFP Project Manager'!C50</f>
        <v>Human Resources</v>
      </c>
      <c r="F24" s="461"/>
      <c r="G24" s="462"/>
      <c r="H24" s="92" t="str">
        <f>$J183</f>
        <v>N/A</v>
      </c>
      <c r="I24" s="230">
        <f>'RFP Project Manager'!E50</f>
        <v>0.04</v>
      </c>
      <c r="J24" s="231" t="str">
        <f>Payroll!$C$4</f>
        <v>Primary Vendor Module Name Here</v>
      </c>
      <c r="K24" s="222" t="s">
        <v>769</v>
      </c>
      <c r="L24" s="224" t="str">
        <f t="shared" si="0"/>
        <v/>
      </c>
      <c r="M24" s="224" t="str">
        <f t="shared" si="1"/>
        <v>NA</v>
      </c>
      <c r="N24" s="224" t="str">
        <f t="shared" si="2"/>
        <v>NA</v>
      </c>
      <c r="O24" s="224"/>
      <c r="P24" s="225"/>
      <c r="Q24" s="219"/>
      <c r="R24" s="219"/>
      <c r="S24" s="219"/>
      <c r="T24" s="219"/>
      <c r="U24" s="219"/>
      <c r="V24" s="219"/>
    </row>
    <row r="25" spans="4:22" x14ac:dyDescent="0.25">
      <c r="D25" s="359" t="s">
        <v>764</v>
      </c>
      <c r="E25" s="463" t="str">
        <f ca="1">'RFP Project Manager'!C51</f>
        <v>Misc Billing &amp; AR</v>
      </c>
      <c r="F25" s="464"/>
      <c r="G25" s="465"/>
      <c r="H25" s="94" t="str">
        <f>$J194</f>
        <v>N/A</v>
      </c>
      <c r="I25" s="228">
        <f>'RFP Project Manager'!E51</f>
        <v>0.06</v>
      </c>
      <c r="J25" s="229" t="str">
        <f>'Project and Grant Accounting'!$C$4</f>
        <v>Primary Vendor Module Name Here</v>
      </c>
      <c r="K25" s="222" t="s">
        <v>769</v>
      </c>
      <c r="L25" s="224" t="str">
        <f t="shared" si="0"/>
        <v/>
      </c>
      <c r="M25" s="224" t="str">
        <f t="shared" si="1"/>
        <v>NA</v>
      </c>
      <c r="N25" s="224" t="str">
        <f t="shared" si="2"/>
        <v>NA</v>
      </c>
      <c r="O25" s="224"/>
      <c r="P25" s="225"/>
      <c r="Q25" s="219"/>
      <c r="R25" s="219"/>
      <c r="S25" s="219"/>
      <c r="T25" s="219"/>
      <c r="U25" s="219"/>
      <c r="V25" s="219"/>
    </row>
    <row r="26" spans="4:22" x14ac:dyDescent="0.25">
      <c r="D26" s="358" t="s">
        <v>765</v>
      </c>
      <c r="E26" s="460" t="str">
        <f ca="1">'RFP Project Manager'!C52</f>
        <v>Payroll</v>
      </c>
      <c r="F26" s="461"/>
      <c r="G26" s="462"/>
      <c r="H26" s="92" t="str">
        <f>$J205</f>
        <v>N/A</v>
      </c>
      <c r="I26" s="91">
        <f>'RFP Project Manager'!E52</f>
        <v>0.08</v>
      </c>
      <c r="J26" s="122" t="str">
        <f>Purchasing!$C$4</f>
        <v>Primary Vendor Module Name Here</v>
      </c>
      <c r="K26" s="38" t="s">
        <v>769</v>
      </c>
      <c r="L26" s="53" t="str">
        <f t="shared" si="0"/>
        <v/>
      </c>
      <c r="M26" s="53" t="str">
        <f t="shared" si="1"/>
        <v>NA</v>
      </c>
      <c r="N26" s="53" t="str">
        <f t="shared" si="2"/>
        <v>NA</v>
      </c>
      <c r="O26" s="53"/>
      <c r="P26" s="52"/>
    </row>
    <row r="27" spans="4:22" x14ac:dyDescent="0.25">
      <c r="D27" s="359" t="s">
        <v>766</v>
      </c>
      <c r="E27" s="463" t="str">
        <f ca="1">'RFP Project Manager'!C53</f>
        <v>Project and Grant Accounting</v>
      </c>
      <c r="F27" s="464"/>
      <c r="G27" s="465"/>
      <c r="H27" s="94" t="str">
        <f>$J216</f>
        <v>N/A</v>
      </c>
      <c r="I27" s="93">
        <f>'RFP Project Manager'!E53</f>
        <v>0.08</v>
      </c>
      <c r="J27" s="121" t="str">
        <f>'Time and Attendance'!$C$4</f>
        <v>Primary Vendor Module Name Here</v>
      </c>
      <c r="K27" s="38" t="s">
        <v>769</v>
      </c>
      <c r="L27" s="53" t="str">
        <f>IF(ISNUMBER(H27),H27*I27,"")</f>
        <v/>
      </c>
      <c r="M27" s="53" t="str">
        <f>IF(ISNUMBER(H27),L27,"NA")</f>
        <v>NA</v>
      </c>
      <c r="N27" s="53" t="str">
        <f>IF(ISNUMBER(H27),I27,"NA")</f>
        <v>NA</v>
      </c>
      <c r="O27" s="53"/>
      <c r="P27" s="52"/>
    </row>
    <row r="28" spans="4:22" x14ac:dyDescent="0.25">
      <c r="D28" s="358" t="s">
        <v>767</v>
      </c>
      <c r="E28" s="460" t="str">
        <f ca="1">'RFP Project Manager'!C54</f>
        <v>Purchasing</v>
      </c>
      <c r="F28" s="461"/>
      <c r="G28" s="462"/>
      <c r="H28" s="92" t="str">
        <f>$J227</f>
        <v>N/A</v>
      </c>
      <c r="I28" s="91">
        <f>'RFP Project Manager'!E54</f>
        <v>0.05</v>
      </c>
      <c r="J28" s="122" t="str">
        <f>'Document Management'!$C$4</f>
        <v>Primary Vendor Module Name Here</v>
      </c>
      <c r="K28" s="38" t="s">
        <v>769</v>
      </c>
      <c r="L28" s="53" t="str">
        <f>IF(ISNUMBER(H28),H28*I28,"")</f>
        <v/>
      </c>
      <c r="M28" s="53" t="str">
        <f>IF(ISNUMBER(H28),L28,"NA")</f>
        <v>NA</v>
      </c>
      <c r="N28" s="53" t="str">
        <f>IF(ISNUMBER(H28),I28,"NA")</f>
        <v>NA</v>
      </c>
      <c r="O28" s="53"/>
      <c r="P28" s="52"/>
    </row>
    <row r="29" spans="4:22" x14ac:dyDescent="0.25">
      <c r="D29" s="359" t="s">
        <v>1267</v>
      </c>
      <c r="E29" s="463" t="str">
        <f ca="1">'RFP Project Manager'!C55</f>
        <v>Time and Attendance</v>
      </c>
      <c r="F29" s="464"/>
      <c r="G29" s="465"/>
      <c r="H29" s="94" t="str">
        <f>J216</f>
        <v>N/A</v>
      </c>
      <c r="I29" s="93">
        <f>'RFP Project Manager'!E55</f>
        <v>0.08</v>
      </c>
      <c r="J29" s="121" t="str">
        <f>Purchasing!$C$4</f>
        <v>Primary Vendor Module Name Here</v>
      </c>
      <c r="K29" s="38" t="s">
        <v>769</v>
      </c>
      <c r="L29" s="53" t="str">
        <f>IF(ISNUMBER(H29),H29*I29,"")</f>
        <v/>
      </c>
      <c r="M29" s="53" t="str">
        <f>IF(ISNUMBER(H29),L29,"NA")</f>
        <v>NA</v>
      </c>
      <c r="N29" s="53" t="str">
        <f>IF(ISNUMBER(H29),I29,"NA")</f>
        <v>NA</v>
      </c>
      <c r="O29" s="53"/>
      <c r="P29" s="52"/>
    </row>
    <row r="30" spans="4:22" x14ac:dyDescent="0.25">
      <c r="D30" s="358" t="s">
        <v>1268</v>
      </c>
      <c r="E30" s="460" t="str">
        <f ca="1">'RFP Project Manager'!C56</f>
        <v>Document Management</v>
      </c>
      <c r="F30" s="461"/>
      <c r="G30" s="462"/>
      <c r="H30" s="92" t="str">
        <f>J227</f>
        <v>N/A</v>
      </c>
      <c r="I30" s="91">
        <f>'RFP Project Manager'!E56</f>
        <v>0.02</v>
      </c>
      <c r="J30" s="123" t="str">
        <f>'Time and Attendance'!$C$4</f>
        <v>Primary Vendor Module Name Here</v>
      </c>
      <c r="K30" s="38" t="s">
        <v>769</v>
      </c>
      <c r="L30" s="53" t="str">
        <f>IF(ISNUMBER(H30),H30*I30,"")</f>
        <v/>
      </c>
      <c r="M30" s="53" t="str">
        <f>IF(ISNUMBER(H30),L30,"NA")</f>
        <v>NA</v>
      </c>
      <c r="N30" s="53" t="str">
        <f>IF(ISNUMBER(H30),I30,"NA")</f>
        <v>NA</v>
      </c>
      <c r="O30" s="53"/>
      <c r="P30" s="52"/>
    </row>
    <row r="31" spans="4:22" x14ac:dyDescent="0.25">
      <c r="D31" s="500" t="str">
        <f>"Weighted Average for "&amp;'Vendor Instructions'!C3&amp;":"</f>
        <v>Weighted Average for :</v>
      </c>
      <c r="E31" s="501"/>
      <c r="F31" s="501"/>
      <c r="G31" s="502"/>
      <c r="H31" s="142">
        <f>L31</f>
        <v>0</v>
      </c>
      <c r="I31" s="143" t="str">
        <f>IF(SUM(I14:I28)=1,"","Error &lt;&gt; 100%")</f>
        <v>Error &lt;&gt; 100%</v>
      </c>
      <c r="J31" s="144"/>
      <c r="L31" s="58">
        <f>SUM(L14:L28)</f>
        <v>0</v>
      </c>
      <c r="M31" s="58">
        <f>SUM(M14:M28)</f>
        <v>0</v>
      </c>
      <c r="N31" s="58">
        <f>SUM(N14:N28)</f>
        <v>0</v>
      </c>
      <c r="O31" s="53"/>
      <c r="P31" s="52"/>
    </row>
    <row r="32" spans="4:22" ht="15.75" thickBot="1" x14ac:dyDescent="0.3">
      <c r="D32" s="503" t="s">
        <v>1202</v>
      </c>
      <c r="E32" s="504"/>
      <c r="F32" s="504"/>
      <c r="G32" s="505"/>
      <c r="H32" s="145">
        <f>IF(N31=0,0,M31/N31)</f>
        <v>0</v>
      </c>
      <c r="I32" s="146"/>
      <c r="J32" s="147"/>
      <c r="L32" s="53"/>
      <c r="M32" s="53"/>
      <c r="N32" s="53"/>
      <c r="O32" s="53"/>
      <c r="P32" s="52"/>
    </row>
    <row r="33" spans="4:16" x14ac:dyDescent="0.25">
      <c r="D33" s="124"/>
      <c r="E33" s="38"/>
      <c r="F33" s="38"/>
      <c r="G33" s="38"/>
      <c r="H33" s="38"/>
      <c r="I33" s="125"/>
      <c r="J33" s="126"/>
      <c r="L33" s="53"/>
      <c r="M33" s="53"/>
      <c r="N33" s="53"/>
      <c r="O33" s="53"/>
      <c r="P33" s="52"/>
    </row>
    <row r="34" spans="4:16" x14ac:dyDescent="0.25">
      <c r="D34" s="506" t="str">
        <f>"* Weighting established by "&amp;'RFP Project Manager'!D16</f>
        <v>* Weighting established by Palm Beach Transportation Planning Agency</v>
      </c>
      <c r="E34" s="507"/>
      <c r="F34" s="507"/>
      <c r="G34" s="507"/>
      <c r="H34" s="507"/>
      <c r="I34" s="507"/>
      <c r="J34" s="508"/>
      <c r="L34" s="53"/>
      <c r="M34" s="53"/>
      <c r="N34" s="53"/>
      <c r="O34" s="53"/>
      <c r="P34" s="52"/>
    </row>
    <row r="35" spans="4:16" ht="15.75" thickBot="1" x14ac:dyDescent="0.3">
      <c r="D35" s="124"/>
      <c r="E35" s="38"/>
      <c r="F35" s="38"/>
      <c r="G35" s="38"/>
      <c r="H35" s="38"/>
      <c r="I35" s="125"/>
      <c r="J35" s="126"/>
      <c r="L35" s="53"/>
      <c r="M35" s="53"/>
      <c r="N35" s="53"/>
      <c r="O35" s="53"/>
      <c r="P35" s="52"/>
    </row>
    <row r="36" spans="4:16" x14ac:dyDescent="0.25">
      <c r="D36" s="149" t="s">
        <v>1201</v>
      </c>
      <c r="E36" s="148"/>
      <c r="F36" s="148"/>
      <c r="G36" s="150"/>
      <c r="H36" s="90"/>
      <c r="I36" s="509"/>
      <c r="J36" s="510"/>
      <c r="L36" s="53"/>
      <c r="M36" s="53"/>
      <c r="N36" s="53"/>
      <c r="O36" s="53"/>
      <c r="P36" s="52"/>
    </row>
    <row r="37" spans="4:16" x14ac:dyDescent="0.25">
      <c r="D37" s="127" t="s">
        <v>732</v>
      </c>
      <c r="E37" s="75" t="s">
        <v>406</v>
      </c>
      <c r="F37" s="75"/>
      <c r="G37" s="89"/>
      <c r="H37" s="88"/>
      <c r="I37" s="511"/>
      <c r="J37" s="512"/>
      <c r="L37" s="53"/>
      <c r="M37" s="53"/>
      <c r="N37" s="53"/>
      <c r="O37" s="53"/>
      <c r="P37" s="52"/>
    </row>
    <row r="38" spans="4:16" ht="23.25" customHeight="1" x14ac:dyDescent="0.25">
      <c r="D38" s="128">
        <f>'RFP Project Manager'!E35</f>
        <v>4</v>
      </c>
      <c r="E38" s="87" t="str">
        <f>'RFP Project Manager'!C35&amp;" Prioritized Requirements"</f>
        <v>High Prioritized Requirements</v>
      </c>
      <c r="F38" s="87"/>
      <c r="G38" s="86"/>
      <c r="H38" s="85"/>
      <c r="I38" s="511"/>
      <c r="J38" s="512"/>
      <c r="L38" s="53"/>
      <c r="M38" s="53"/>
      <c r="N38" s="53"/>
      <c r="O38" s="53"/>
      <c r="P38" s="52"/>
    </row>
    <row r="39" spans="4:16" ht="23.25" customHeight="1" x14ac:dyDescent="0.25">
      <c r="D39" s="129">
        <f>'RFP Project Manager'!E36</f>
        <v>2</v>
      </c>
      <c r="E39" s="84" t="str">
        <f>'RFP Project Manager'!C36&amp;" Prioritized Requirements"</f>
        <v>Medium Prioritized Requirements</v>
      </c>
      <c r="F39" s="83"/>
      <c r="G39" s="82"/>
      <c r="H39" s="81"/>
      <c r="I39" s="511"/>
      <c r="J39" s="512"/>
      <c r="L39" s="53"/>
      <c r="M39" s="53"/>
      <c r="N39" s="53"/>
      <c r="O39" s="53"/>
      <c r="P39" s="52"/>
    </row>
    <row r="40" spans="4:16" ht="23.25" customHeight="1" thickBot="1" x14ac:dyDescent="0.3">
      <c r="D40" s="130">
        <f>'RFP Project Manager'!E37</f>
        <v>1</v>
      </c>
      <c r="E40" s="80" t="str">
        <f>'RFP Project Manager'!C37&amp;" Prioritized Requirements"</f>
        <v>Low Prioritized Requirements</v>
      </c>
      <c r="F40" s="80"/>
      <c r="G40" s="79"/>
      <c r="H40" s="78"/>
      <c r="I40" s="513"/>
      <c r="J40" s="514"/>
      <c r="L40" s="53"/>
      <c r="M40" s="53"/>
      <c r="N40" s="53"/>
      <c r="O40" s="53"/>
      <c r="P40" s="52"/>
    </row>
    <row r="41" spans="4:16" ht="15.75" thickBot="1" x14ac:dyDescent="0.3">
      <c r="D41" s="124"/>
      <c r="E41" s="38"/>
      <c r="F41" s="38"/>
      <c r="G41" s="38"/>
      <c r="H41" s="38"/>
      <c r="I41" s="125"/>
      <c r="J41" s="126"/>
      <c r="L41" s="53"/>
      <c r="M41" s="53"/>
      <c r="N41" s="53"/>
      <c r="O41" s="53"/>
      <c r="P41" s="52"/>
    </row>
    <row r="42" spans="4:16" x14ac:dyDescent="0.25">
      <c r="D42" s="495" t="s">
        <v>1200</v>
      </c>
      <c r="E42" s="496"/>
      <c r="F42" s="496"/>
      <c r="G42" s="496"/>
      <c r="H42" s="496"/>
      <c r="I42" s="496"/>
      <c r="J42" s="497"/>
      <c r="K42" s="77"/>
      <c r="L42" s="53"/>
      <c r="M42" s="53"/>
      <c r="N42" s="53"/>
      <c r="O42" s="53"/>
      <c r="P42" s="52"/>
    </row>
    <row r="43" spans="4:16" x14ac:dyDescent="0.25">
      <c r="D43" s="127" t="s">
        <v>737</v>
      </c>
      <c r="E43" s="76" t="s">
        <v>1199</v>
      </c>
      <c r="F43" s="75" t="s">
        <v>406</v>
      </c>
      <c r="G43" s="498"/>
      <c r="H43" s="498"/>
      <c r="I43" s="498"/>
      <c r="J43" s="499"/>
      <c r="K43" s="74"/>
      <c r="L43" s="53"/>
      <c r="M43" s="53"/>
      <c r="N43" s="53"/>
      <c r="O43" s="53"/>
      <c r="P43" s="52"/>
    </row>
    <row r="44" spans="4:16" ht="27" customHeight="1" x14ac:dyDescent="0.25">
      <c r="D44" s="131">
        <f>'RFP Project Manager'!E27</f>
        <v>1</v>
      </c>
      <c r="E44" s="70" t="str">
        <f>'RFP Project Manager'!D27</f>
        <v>Y</v>
      </c>
      <c r="F44" s="519" t="str">
        <f>'RFP Project Manager'!F27</f>
        <v xml:space="preserve">Yes, provided out of the box through the completion of a task associated with a routine configurable area. </v>
      </c>
      <c r="G44" s="519"/>
      <c r="H44" s="519"/>
      <c r="I44" s="519"/>
      <c r="J44" s="520"/>
      <c r="K44" s="73"/>
      <c r="L44" s="53"/>
      <c r="M44" s="53"/>
      <c r="N44" s="53"/>
      <c r="O44" s="53"/>
      <c r="P44" s="52"/>
    </row>
    <row r="45" spans="4:16" ht="24" customHeight="1" x14ac:dyDescent="0.25">
      <c r="D45" s="132">
        <f>'RFP Project Manager'!E29</f>
        <v>0.75</v>
      </c>
      <c r="E45" s="71" t="str">
        <f>'RFP Project Manager'!D28</f>
        <v>R</v>
      </c>
      <c r="F45" s="521" t="str">
        <f>'RFP Project Manager'!F28</f>
        <v>Functionality is provided through reports generated using proposed Reporting Tools.</v>
      </c>
      <c r="G45" s="522"/>
      <c r="H45" s="522"/>
      <c r="I45" s="522"/>
      <c r="J45" s="523"/>
      <c r="K45" s="68"/>
      <c r="L45" s="53"/>
      <c r="M45" s="53"/>
      <c r="N45" s="53"/>
      <c r="O45" s="53"/>
      <c r="P45" s="52"/>
    </row>
    <row r="46" spans="4:16" ht="30.75" customHeight="1" x14ac:dyDescent="0.25">
      <c r="D46" s="131">
        <f>'RFP Project Manager'!E28</f>
        <v>0.75</v>
      </c>
      <c r="E46" s="70" t="str">
        <f>'RFP Project Manager'!D29</f>
        <v>T</v>
      </c>
      <c r="F46" s="524" t="str">
        <f>'RFP Project Manager'!F29</f>
        <v xml:space="preserve">Third Party Solution required to satisfy requirement (i.e., third party is defined as a separate software vendor from the primary software vendor).  </v>
      </c>
      <c r="G46" s="525"/>
      <c r="H46" s="525"/>
      <c r="I46" s="525"/>
      <c r="J46" s="526"/>
      <c r="K46" s="68"/>
      <c r="L46" s="53"/>
      <c r="M46" s="53"/>
      <c r="N46" s="53"/>
      <c r="O46" s="53"/>
      <c r="P46" s="72"/>
    </row>
    <row r="47" spans="4:16" ht="45" customHeight="1" x14ac:dyDescent="0.25">
      <c r="D47" s="132">
        <f>'RFP Project Manager'!E30</f>
        <v>0.5</v>
      </c>
      <c r="E47" s="71" t="str">
        <f>'RFP Project Manager'!D30</f>
        <v>M</v>
      </c>
      <c r="F47" s="527" t="str">
        <f>'RFP Project Manager'!F30</f>
        <v>Modification required to customize the application, including creation of a new workflow or development of a custom interface, that may have an impact on future upgradability.</v>
      </c>
      <c r="G47" s="528"/>
      <c r="H47" s="528"/>
      <c r="I47" s="528"/>
      <c r="J47" s="529"/>
      <c r="K47" s="68"/>
      <c r="L47" s="53"/>
      <c r="M47" s="53"/>
      <c r="N47" s="53"/>
      <c r="O47" s="53"/>
      <c r="P47" s="52"/>
    </row>
    <row r="48" spans="4:16" ht="30" customHeight="1" x14ac:dyDescent="0.25">
      <c r="D48" s="131">
        <f>'RFP Project Manager'!E31</f>
        <v>0.25</v>
      </c>
      <c r="E48" s="70" t="str">
        <f>'RFP Project Manager'!D31</f>
        <v>F</v>
      </c>
      <c r="F48" s="519" t="str">
        <f>'RFP Project Manager'!F31</f>
        <v>Future capability to be generally available within 1 year of the proposal response.</v>
      </c>
      <c r="G48" s="530"/>
      <c r="H48" s="530"/>
      <c r="I48" s="530"/>
      <c r="J48" s="531"/>
      <c r="K48" s="68"/>
      <c r="L48" s="53"/>
      <c r="M48" s="53"/>
      <c r="N48" s="53"/>
      <c r="O48" s="53"/>
      <c r="P48" s="52"/>
    </row>
    <row r="49" spans="1:16" ht="24" customHeight="1" thickBot="1" x14ac:dyDescent="0.3">
      <c r="D49" s="133">
        <f>'RFP Project Manager'!E32</f>
        <v>0</v>
      </c>
      <c r="E49" s="69" t="str">
        <f>'RFP Project Manager'!D32</f>
        <v>N</v>
      </c>
      <c r="F49" s="532" t="str">
        <f>'RFP Project Manager'!F32</f>
        <v>No, Functionality is not provided.</v>
      </c>
      <c r="G49" s="533"/>
      <c r="H49" s="533"/>
      <c r="I49" s="533"/>
      <c r="J49" s="534"/>
      <c r="K49" s="68"/>
      <c r="L49" s="53"/>
      <c r="M49" s="53"/>
      <c r="N49" s="53"/>
      <c r="O49" s="53"/>
      <c r="P49" s="52"/>
    </row>
    <row r="50" spans="1:16" ht="15.75" thickBot="1" x14ac:dyDescent="0.3">
      <c r="D50" s="124"/>
      <c r="E50" s="38"/>
      <c r="F50" s="38"/>
      <c r="G50" s="38"/>
      <c r="H50" s="38"/>
      <c r="I50" s="125"/>
      <c r="J50" s="126"/>
      <c r="L50" s="53"/>
      <c r="M50" s="53"/>
      <c r="N50" s="53"/>
      <c r="O50" s="53"/>
      <c r="P50" s="52"/>
    </row>
    <row r="51" spans="1:16" ht="15.75" customHeight="1" thickBot="1" x14ac:dyDescent="0.3">
      <c r="D51" s="490" t="str">
        <f ca="1">'RFP Project Manager'!D40&amp;" - "&amp;'RFP Project Manager'!C40</f>
        <v>4.2 - Accounts Payable</v>
      </c>
      <c r="E51" s="491"/>
      <c r="F51" s="491"/>
      <c r="G51" s="151"/>
      <c r="H51" s="151"/>
      <c r="I51" s="151" t="s">
        <v>1198</v>
      </c>
      <c r="J51" s="134" t="str">
        <f>IF(SUM(M60:O60)=0,"N/A",SUM(M60:O60)/SUM(M53:O53))</f>
        <v>N/A</v>
      </c>
      <c r="L51" s="53"/>
      <c r="M51" s="53"/>
      <c r="N51" s="53"/>
      <c r="O51" s="53"/>
      <c r="P51" s="52"/>
    </row>
    <row r="52" spans="1:16" ht="15.75" customHeight="1" thickBot="1" x14ac:dyDescent="0.3">
      <c r="D52" s="492" t="s">
        <v>47</v>
      </c>
      <c r="E52" s="494" t="s">
        <v>46</v>
      </c>
      <c r="F52" s="494"/>
      <c r="G52" s="494"/>
      <c r="H52" s="515" t="s">
        <v>1197</v>
      </c>
      <c r="I52" s="517" t="s">
        <v>1196</v>
      </c>
      <c r="J52" s="535" t="s">
        <v>1195</v>
      </c>
      <c r="L52" s="53"/>
      <c r="M52" s="58" t="str">
        <f>'RFP Project Manager'!$D$35</f>
        <v>H</v>
      </c>
      <c r="N52" s="58" t="str">
        <f>'RFP Project Manager'!$D$36</f>
        <v>M</v>
      </c>
      <c r="O52" s="58" t="str">
        <f>'RFP Project Manager'!$D$37</f>
        <v>L</v>
      </c>
      <c r="P52" s="52"/>
    </row>
    <row r="53" spans="1:16" ht="15.75" customHeight="1" thickBot="1" x14ac:dyDescent="0.3">
      <c r="D53" s="493"/>
      <c r="E53" s="67" t="str">
        <f>'RFP Project Manager'!$C$35</f>
        <v>High</v>
      </c>
      <c r="F53" s="66" t="str">
        <f>'RFP Project Manager'!$C$36</f>
        <v>Medium</v>
      </c>
      <c r="G53" s="65" t="str">
        <f>'RFP Project Manager'!$C$37</f>
        <v>Low</v>
      </c>
      <c r="H53" s="516"/>
      <c r="I53" s="518"/>
      <c r="J53" s="536"/>
      <c r="L53" s="58" t="s">
        <v>1193</v>
      </c>
      <c r="M53" s="53">
        <f>E60*'RFP Project Manager'!$E$35*'RFP Project Manager'!$E$27</f>
        <v>84</v>
      </c>
      <c r="N53" s="53">
        <f>F60*'RFP Project Manager'!$E$36*'RFP Project Manager'!$E$27</f>
        <v>8</v>
      </c>
      <c r="O53" s="53">
        <f>G60*'RFP Project Manager'!$E$37*'RFP Project Manager'!$E$27</f>
        <v>2</v>
      </c>
      <c r="P53" s="52"/>
    </row>
    <row r="54" spans="1:16" ht="15.75" customHeight="1" thickBot="1" x14ac:dyDescent="0.3">
      <c r="D54" s="162" t="str">
        <f>'RFP Project Manager'!$C$27</f>
        <v>Yes</v>
      </c>
      <c r="E54" s="51">
        <f>COUNTIFS('Accounts Payable'!$D:$D,'RFP Project Manager'!$D$35,'Accounts Payable'!$AB:$AB,'RFP Project Manager'!$D$27)</f>
        <v>0</v>
      </c>
      <c r="F54" s="50">
        <f>COUNTIFS('Accounts Payable'!$D:$D,'RFP Project Manager'!$D$36,'Accounts Payable'!$AB:$AB,'RFP Project Manager'!$D$27)</f>
        <v>0</v>
      </c>
      <c r="G54" s="49">
        <f>COUNTIFS('Accounts Payable'!$D:$D,'RFP Project Manager'!$D$37,'Accounts Payable'!$AB:$AB,'RFP Project Manager'!$D$27)</f>
        <v>0</v>
      </c>
      <c r="H54" s="48">
        <f t="shared" ref="H54:H59" si="3">SUM(E54:G54)</f>
        <v>0</v>
      </c>
      <c r="I54" s="47">
        <f>COUNTIFS('Accounts Payable'!$H:$H,"&lt;&gt;",'Accounts Payable'!$AB:$AB,'RFP Project Manager'!$D$27)</f>
        <v>0</v>
      </c>
      <c r="J54" s="135"/>
      <c r="L54" s="58" t="str">
        <f>'RFP Project Manager'!$D$27</f>
        <v>Y</v>
      </c>
      <c r="M54" s="53">
        <f>E54*'RFP Project Manager'!$E$35*'RFP Project Manager'!$E$27</f>
        <v>0</v>
      </c>
      <c r="N54" s="53">
        <f>F54*'RFP Project Manager'!$E$36*'RFP Project Manager'!$E$27</f>
        <v>0</v>
      </c>
      <c r="O54" s="53">
        <f>G54*'RFP Project Manager'!$E$37*'RFP Project Manager'!$E$27</f>
        <v>0</v>
      </c>
      <c r="P54" s="52"/>
    </row>
    <row r="55" spans="1:16" ht="15.75" customHeight="1" thickBot="1" x14ac:dyDescent="0.3">
      <c r="D55" s="163" t="str">
        <f>'RFP Project Manager'!$C$28</f>
        <v>Reporting</v>
      </c>
      <c r="E55" s="46">
        <f>COUNTIFS('Accounts Payable'!$D:$D,'RFP Project Manager'!$D$35,'Accounts Payable'!$AB:$AB,'RFP Project Manager'!$D$28)</f>
        <v>0</v>
      </c>
      <c r="F55" s="45">
        <f>COUNTIFS('Accounts Payable'!$D:$D,'RFP Project Manager'!$D$36,'Accounts Payable'!$AB:$AB,'RFP Project Manager'!$D$28)</f>
        <v>0</v>
      </c>
      <c r="G55" s="44">
        <f>COUNTIFS('Accounts Payable'!$D:$D,'RFP Project Manager'!$D$37,'Accounts Payable'!$AB:$AB,'RFP Project Manager'!$D$28)</f>
        <v>0</v>
      </c>
      <c r="H55" s="43">
        <f t="shared" si="3"/>
        <v>0</v>
      </c>
      <c r="I55" s="42">
        <f>COUNTIFS('Accounts Payable'!$H:$H,"&lt;&gt;",'Accounts Payable'!$AB:$AB,'RFP Project Manager'!$D$28)</f>
        <v>0</v>
      </c>
      <c r="J55" s="126"/>
      <c r="L55" s="58" t="str">
        <f>'RFP Project Manager'!$D$28</f>
        <v>R</v>
      </c>
      <c r="M55" s="53">
        <f>E55*'RFP Project Manager'!$E$35*'RFP Project Manager'!$E$28</f>
        <v>0</v>
      </c>
      <c r="N55" s="53">
        <f>F55*'RFP Project Manager'!$E$36*'RFP Project Manager'!$E$28</f>
        <v>0</v>
      </c>
      <c r="O55" s="53">
        <f>G55*'RFP Project Manager'!$E$37*'RFP Project Manager'!$E$28</f>
        <v>0</v>
      </c>
      <c r="P55" s="52"/>
    </row>
    <row r="56" spans="1:16" ht="15.75" customHeight="1" thickBot="1" x14ac:dyDescent="0.3">
      <c r="D56" s="161" t="str">
        <f>'RFP Project Manager'!$C$29</f>
        <v>Third Party</v>
      </c>
      <c r="E56" s="51">
        <f>COUNTIFS('Accounts Payable'!$D:$D,'RFP Project Manager'!$D$35,'Accounts Payable'!$AB:$AB,'RFP Project Manager'!$D$29)</f>
        <v>0</v>
      </c>
      <c r="F56" s="50">
        <f>COUNTIFS('Accounts Payable'!$D:$D,'RFP Project Manager'!$D$36,'Accounts Payable'!$AB:$AB,'RFP Project Manager'!$D$29)</f>
        <v>0</v>
      </c>
      <c r="G56" s="49">
        <f>COUNTIFS('Accounts Payable'!$D:$D,'RFP Project Manager'!$D$37,'Accounts Payable'!$AB:$AB,'RFP Project Manager'!$D$29)</f>
        <v>0</v>
      </c>
      <c r="H56" s="48">
        <f t="shared" si="3"/>
        <v>0</v>
      </c>
      <c r="I56" s="47">
        <f>COUNTIFS('Accounts Payable'!$H:$H,"&lt;&gt;",'Accounts Payable'!$AB:$AB,'RFP Project Manager'!$D$29)</f>
        <v>0</v>
      </c>
      <c r="J56" s="126"/>
      <c r="L56" s="58" t="str">
        <f>'RFP Project Manager'!$D$29</f>
        <v>T</v>
      </c>
      <c r="M56" s="53">
        <f>E56*'RFP Project Manager'!$E$35*'RFP Project Manager'!$E$29</f>
        <v>0</v>
      </c>
      <c r="N56" s="53">
        <f>F56*'RFP Project Manager'!$E$36*'RFP Project Manager'!$E$29</f>
        <v>0</v>
      </c>
      <c r="O56" s="53">
        <f>G56*'RFP Project Manager'!$E$37*'RFP Project Manager'!$E$29</f>
        <v>0</v>
      </c>
      <c r="P56" s="52"/>
    </row>
    <row r="57" spans="1:16" ht="15.75" customHeight="1" thickBot="1" x14ac:dyDescent="0.3">
      <c r="A57" s="64" t="s">
        <v>1192</v>
      </c>
      <c r="B57" s="63"/>
      <c r="D57" s="165" t="str">
        <f>'RFP Project Manager'!$C$30</f>
        <v>Modification</v>
      </c>
      <c r="E57" s="46">
        <f>COUNTIFS('Accounts Payable'!$D:$D,'RFP Project Manager'!$D$35,'Accounts Payable'!$AB:$AB,'RFP Project Manager'!$D$30)</f>
        <v>0</v>
      </c>
      <c r="F57" s="45">
        <f>COUNTIFS('Accounts Payable'!$D:$D,'RFP Project Manager'!$D$36,'Accounts Payable'!$AB:$AB,'RFP Project Manager'!$D$30)</f>
        <v>0</v>
      </c>
      <c r="G57" s="44">
        <f>COUNTIFS('Accounts Payable'!$D:$D,'RFP Project Manager'!$D$37,'Accounts Payable'!$AB:$AB,'RFP Project Manager'!$D$30)</f>
        <v>0</v>
      </c>
      <c r="H57" s="43">
        <f t="shared" si="3"/>
        <v>0</v>
      </c>
      <c r="I57" s="42">
        <f>COUNTIFS('Accounts Payable'!$H:$H,"&lt;&gt;",'Accounts Payable'!$AB:$AB,'RFP Project Manager'!$D$30)</f>
        <v>0</v>
      </c>
      <c r="J57" s="126"/>
      <c r="L57" s="58" t="str">
        <f>'RFP Project Manager'!$D$30</f>
        <v>M</v>
      </c>
      <c r="M57" s="53">
        <f>E57*'RFP Project Manager'!$E$35*'RFP Project Manager'!$E$30</f>
        <v>0</v>
      </c>
      <c r="N57" s="53">
        <f>F57*'RFP Project Manager'!$E$36*'RFP Project Manager'!$E$30</f>
        <v>0</v>
      </c>
      <c r="O57" s="53">
        <f>G57*'RFP Project Manager'!$E$37*'RFP Project Manager'!$E$30</f>
        <v>0</v>
      </c>
      <c r="P57" s="52"/>
    </row>
    <row r="58" spans="1:16" ht="15.75" customHeight="1" thickBot="1" x14ac:dyDescent="0.3">
      <c r="A58" s="62" t="s">
        <v>1191</v>
      </c>
      <c r="B58" s="61"/>
      <c r="D58" s="164" t="str">
        <f>'RFP Project Manager'!$C$31</f>
        <v>Future</v>
      </c>
      <c r="E58" s="51">
        <f>COUNTIFS('Accounts Payable'!$D:$D,'RFP Project Manager'!$D$35,'Accounts Payable'!$AB:$AB,'RFP Project Manager'!$D$31)</f>
        <v>0</v>
      </c>
      <c r="F58" s="50">
        <f>COUNTIFS('Accounts Payable'!$D:$D,'RFP Project Manager'!$D$36,'Accounts Payable'!$AB:$AB,'RFP Project Manager'!$D$31)</f>
        <v>0</v>
      </c>
      <c r="G58" s="49">
        <f>COUNTIFS('Accounts Payable'!$D:$D,'RFP Project Manager'!$D$37,'Accounts Payable'!$AB:$AB,'RFP Project Manager'!$D$31)</f>
        <v>0</v>
      </c>
      <c r="H58" s="48">
        <f t="shared" si="3"/>
        <v>0</v>
      </c>
      <c r="I58" s="47">
        <f>COUNTIFS('Accounts Payable'!$H:$H,"&lt;&gt;",'Accounts Payable'!$AB:$AB,'RFP Project Manager'!$D$31)</f>
        <v>0</v>
      </c>
      <c r="J58" s="126"/>
      <c r="L58" s="58" t="str">
        <f>'RFP Project Manager'!$D$31</f>
        <v>F</v>
      </c>
      <c r="M58" s="53">
        <f>E58*'RFP Project Manager'!$E$35*'RFP Project Manager'!$E$31</f>
        <v>0</v>
      </c>
      <c r="N58" s="53">
        <f>F58*'RFP Project Manager'!$E$36*'RFP Project Manager'!$E$31</f>
        <v>0</v>
      </c>
      <c r="O58" s="53">
        <f>G58*'RFP Project Manager'!$E$37*'RFP Project Manager'!$E$31</f>
        <v>0</v>
      </c>
      <c r="P58" s="52"/>
    </row>
    <row r="59" spans="1:16" ht="15.75" customHeight="1" thickBot="1" x14ac:dyDescent="0.3">
      <c r="A59" s="60" t="str">
        <f>IF('Accounts Payable'!$AC$6&gt;0,"Yes","No")</f>
        <v>No</v>
      </c>
      <c r="B59" s="59">
        <f>IF(A59="Yes",1,0)</f>
        <v>0</v>
      </c>
      <c r="D59" s="166" t="str">
        <f>'RFP Project Manager'!$C$32</f>
        <v>Not Available</v>
      </c>
      <c r="E59" s="46">
        <f>COUNTIFS('Accounts Payable'!$D:$D,'RFP Project Manager'!$D$35,'Accounts Payable'!$AB:$AB,'RFP Project Manager'!$D$32)</f>
        <v>21</v>
      </c>
      <c r="F59" s="45">
        <f>COUNTIFS('Accounts Payable'!$D:$D,'RFP Project Manager'!$D$36,'Accounts Payable'!$AB:$AB,'RFP Project Manager'!$D$32)</f>
        <v>4</v>
      </c>
      <c r="G59" s="44">
        <f>COUNTIFS('Accounts Payable'!$D:$D,'RFP Project Manager'!$D$37,'Accounts Payable'!$AB:$AB,'RFP Project Manager'!$D$32)</f>
        <v>2</v>
      </c>
      <c r="H59" s="43">
        <f t="shared" si="3"/>
        <v>27</v>
      </c>
      <c r="I59" s="42">
        <f>COUNTIFS('Accounts Payable'!$H:$H,"&lt;&gt;",'Accounts Payable'!$AB:$AB,'RFP Project Manager'!$D$32)</f>
        <v>0</v>
      </c>
      <c r="J59" s="126"/>
      <c r="L59" s="58" t="str">
        <f>'RFP Project Manager'!$D$32</f>
        <v>N</v>
      </c>
      <c r="M59" s="53">
        <f>E59*'RFP Project Manager'!$E$35*'RFP Project Manager'!$E$32</f>
        <v>0</v>
      </c>
      <c r="N59" s="53">
        <f>F59*'RFP Project Manager'!$E$36*'RFP Project Manager'!$E$32</f>
        <v>0</v>
      </c>
      <c r="O59" s="53">
        <f>G59*'RFP Project Manager'!$E$37*'RFP Project Manager'!$E$32</f>
        <v>0</v>
      </c>
      <c r="P59" s="52"/>
    </row>
    <row r="60" spans="1:16" ht="15.75" customHeight="1" thickBot="1" x14ac:dyDescent="0.3">
      <c r="D60" s="152" t="s">
        <v>1194</v>
      </c>
      <c r="E60" s="153">
        <f>SUM(E54:E59)</f>
        <v>21</v>
      </c>
      <c r="F60" s="153">
        <f>SUM(F54:F59)</f>
        <v>4</v>
      </c>
      <c r="G60" s="153">
        <f>SUM(G54:G59)</f>
        <v>2</v>
      </c>
      <c r="H60" s="154">
        <f>SUM(H54:H59)</f>
        <v>27</v>
      </c>
      <c r="I60" s="154">
        <f>SUM(I54:I59)</f>
        <v>0</v>
      </c>
      <c r="J60" s="155"/>
      <c r="L60" s="58" t="str">
        <f>D60</f>
        <v>Total:</v>
      </c>
      <c r="M60" s="53">
        <f>SUM(M54:M59)</f>
        <v>0</v>
      </c>
      <c r="N60" s="53">
        <f>SUM(N54:N59)</f>
        <v>0</v>
      </c>
      <c r="O60" s="53">
        <f>SUM(O54:O59)</f>
        <v>0</v>
      </c>
      <c r="P60" s="52"/>
    </row>
    <row r="61" spans="1:16" ht="15.75" customHeight="1" thickBot="1" x14ac:dyDescent="0.3">
      <c r="D61" s="136"/>
      <c r="E61" s="38"/>
      <c r="F61" s="38"/>
      <c r="G61" s="38"/>
      <c r="H61" s="137"/>
      <c r="I61" s="125"/>
      <c r="J61" s="126"/>
      <c r="L61" s="53" t="s">
        <v>1190</v>
      </c>
      <c r="M61" s="57">
        <f>IF(M53=0,"NA",M60/M53)</f>
        <v>0</v>
      </c>
      <c r="N61" s="57">
        <f>IF(N53=0,"NA",N60/N53)</f>
        <v>0</v>
      </c>
      <c r="O61" s="57">
        <f>IF(O53=0,"NA",O60/O53)</f>
        <v>0</v>
      </c>
      <c r="P61" s="52"/>
    </row>
    <row r="62" spans="1:16" ht="15.75" customHeight="1" thickBot="1" x14ac:dyDescent="0.3">
      <c r="D62" s="490" t="str">
        <f ca="1">'RFP Project Manager'!D41&amp;" - "&amp;'RFP Project Manager'!C41</f>
        <v>4.3 - Payment Processing</v>
      </c>
      <c r="E62" s="491"/>
      <c r="F62" s="491"/>
      <c r="G62" s="151"/>
      <c r="H62" s="151"/>
      <c r="I62" s="151" t="str">
        <f>$I$51</f>
        <v xml:space="preserve">Overall Compliance: </v>
      </c>
      <c r="J62" s="134" t="str">
        <f>IF(SUM(M71:O71)=0,"N/A",SUM(M71:O71)/SUM(M64:O64))</f>
        <v>N/A</v>
      </c>
      <c r="L62" s="53"/>
      <c r="M62" s="53"/>
      <c r="N62" s="53"/>
      <c r="O62" s="53"/>
      <c r="P62" s="52"/>
    </row>
    <row r="63" spans="1:16" ht="15.75" customHeight="1" thickBot="1" x14ac:dyDescent="0.3">
      <c r="D63" s="492" t="str">
        <f>$D$52</f>
        <v>Availability</v>
      </c>
      <c r="E63" s="494" t="str">
        <f>$E$52</f>
        <v>Priority</v>
      </c>
      <c r="F63" s="494"/>
      <c r="G63" s="494"/>
      <c r="H63" s="515" t="str">
        <f>$H$52</f>
        <v>Total</v>
      </c>
      <c r="I63" s="517" t="str">
        <f>$I$52</f>
        <v>Comments</v>
      </c>
      <c r="J63" s="535" t="str">
        <f>$J$52</f>
        <v>Availability by Type</v>
      </c>
      <c r="L63" s="53"/>
      <c r="M63" s="58" t="str">
        <f>'RFP Project Manager'!$D$35</f>
        <v>H</v>
      </c>
      <c r="N63" s="58" t="str">
        <f>'RFP Project Manager'!$D$36</f>
        <v>M</v>
      </c>
      <c r="O63" s="58" t="str">
        <f>'RFP Project Manager'!$D$37</f>
        <v>L</v>
      </c>
      <c r="P63" s="52"/>
    </row>
    <row r="64" spans="1:16" ht="15.75" customHeight="1" thickBot="1" x14ac:dyDescent="0.3">
      <c r="D64" s="493"/>
      <c r="E64" s="67" t="str">
        <f>'RFP Project Manager'!$C$35</f>
        <v>High</v>
      </c>
      <c r="F64" s="66" t="str">
        <f>'RFP Project Manager'!$C$36</f>
        <v>Medium</v>
      </c>
      <c r="G64" s="65" t="str">
        <f>'RFP Project Manager'!$C$37</f>
        <v>Low</v>
      </c>
      <c r="H64" s="516"/>
      <c r="I64" s="518"/>
      <c r="J64" s="536"/>
      <c r="L64" s="58" t="s">
        <v>1193</v>
      </c>
      <c r="M64" s="53">
        <f>E71*'RFP Project Manager'!$E$35*'RFP Project Manager'!$E$27</f>
        <v>132</v>
      </c>
      <c r="N64" s="53">
        <f>F71*'RFP Project Manager'!$E$36*'RFP Project Manager'!$E$27</f>
        <v>10</v>
      </c>
      <c r="O64" s="53">
        <f>G71*'RFP Project Manager'!$E$37*'RFP Project Manager'!$E$27</f>
        <v>6</v>
      </c>
      <c r="P64" s="52"/>
    </row>
    <row r="65" spans="1:16" ht="15.75" customHeight="1" thickBot="1" x14ac:dyDescent="0.3">
      <c r="D65" s="162" t="str">
        <f>'RFP Project Manager'!$C$27</f>
        <v>Yes</v>
      </c>
      <c r="E65" s="51">
        <f>COUNTIFS('Payment Processing'!$D:$D,'RFP Project Manager'!$D$35,'Payment Processing'!$AB:$AB,'RFP Project Manager'!$D$27)</f>
        <v>0</v>
      </c>
      <c r="F65" s="50">
        <f>COUNTIFS('Payment Processing'!$D:$D,'RFP Project Manager'!$D$36,'Payment Processing'!$AB:$AB,'RFP Project Manager'!$D$27)</f>
        <v>0</v>
      </c>
      <c r="G65" s="49">
        <f>COUNTIFS('Payment Processing'!$D:$D,'RFP Project Manager'!$D$37,'Payment Processing'!$AB:$AB,'RFP Project Manager'!$D$27)</f>
        <v>0</v>
      </c>
      <c r="H65" s="48">
        <f t="shared" ref="H65:H70" si="4">SUM(E65:G65)</f>
        <v>0</v>
      </c>
      <c r="I65" s="47">
        <f>COUNTIFS('Bank Reconciliation'!$H:$H,"&lt;&gt;",'Bank Reconciliation'!$AB:$AB,'RFP Project Manager'!$D$27)</f>
        <v>0</v>
      </c>
      <c r="J65" s="135"/>
      <c r="L65" s="58" t="str">
        <f>'RFP Project Manager'!$D$27</f>
        <v>Y</v>
      </c>
      <c r="M65" s="53">
        <f>E65*'RFP Project Manager'!$E$35*'RFP Project Manager'!$E$27</f>
        <v>0</v>
      </c>
      <c r="N65" s="53">
        <f>F65*'RFP Project Manager'!$E$36*'RFP Project Manager'!$E$27</f>
        <v>0</v>
      </c>
      <c r="O65" s="53">
        <f>G65*'RFP Project Manager'!$E$37*'RFP Project Manager'!$E$27</f>
        <v>0</v>
      </c>
      <c r="P65" s="52"/>
    </row>
    <row r="66" spans="1:16" ht="15.75" customHeight="1" thickBot="1" x14ac:dyDescent="0.3">
      <c r="D66" s="163" t="str">
        <f>'RFP Project Manager'!$C$28</f>
        <v>Reporting</v>
      </c>
      <c r="E66" s="46">
        <f>COUNTIFS('Payment Processing'!$D:$D,'RFP Project Manager'!$D$35,'Payment Processing'!$AB:$AB,'RFP Project Manager'!$D$28)</f>
        <v>0</v>
      </c>
      <c r="F66" s="45">
        <f>COUNTIFS('Payment Processing'!$D:$D,'RFP Project Manager'!$D$36,'Payment Processing'!$AB:$AB,'RFP Project Manager'!$D$28)</f>
        <v>0</v>
      </c>
      <c r="G66" s="44">
        <f>COUNTIFS('Payment Processing'!$D:$D,'RFP Project Manager'!$D$37,'Payment Processing'!$AB:$AB,'RFP Project Manager'!$D$28)</f>
        <v>0</v>
      </c>
      <c r="H66" s="43">
        <f t="shared" si="4"/>
        <v>0</v>
      </c>
      <c r="I66" s="42">
        <f>COUNTIFS('Bank Reconciliation'!$H:$H,"&lt;&gt;",'Bank Reconciliation'!$AB:$AB,'RFP Project Manager'!$D$28)</f>
        <v>0</v>
      </c>
      <c r="J66" s="126"/>
      <c r="L66" s="58" t="str">
        <f>'RFP Project Manager'!$D$28</f>
        <v>R</v>
      </c>
      <c r="M66" s="53">
        <f>E66*'RFP Project Manager'!$E$35*'RFP Project Manager'!$E$28</f>
        <v>0</v>
      </c>
      <c r="N66" s="53">
        <f>F66*'RFP Project Manager'!$E$36*'RFP Project Manager'!$E$28</f>
        <v>0</v>
      </c>
      <c r="O66" s="53">
        <f>G66*'RFP Project Manager'!$E$37*'RFP Project Manager'!$E$28</f>
        <v>0</v>
      </c>
      <c r="P66" s="52"/>
    </row>
    <row r="67" spans="1:16" ht="15.75" customHeight="1" thickBot="1" x14ac:dyDescent="0.3">
      <c r="D67" s="161" t="str">
        <f>'RFP Project Manager'!$C$29</f>
        <v>Third Party</v>
      </c>
      <c r="E67" s="51">
        <f>COUNTIFS('Payment Processing'!$D:$D,'RFP Project Manager'!$D$35,'Payment Processing'!$AB:$AB,'RFP Project Manager'!$D$29)</f>
        <v>0</v>
      </c>
      <c r="F67" s="50">
        <f>COUNTIFS('Payment Processing'!$D:$D,'RFP Project Manager'!$D$36,'Payment Processing'!$AB:$AB,'RFP Project Manager'!$D$29)</f>
        <v>0</v>
      </c>
      <c r="G67" s="49">
        <f>COUNTIFS('Payment Processing'!$D:$D,'RFP Project Manager'!$D$37,'Payment Processing'!$AB:$AB,'RFP Project Manager'!$D$29)</f>
        <v>0</v>
      </c>
      <c r="H67" s="48">
        <f t="shared" si="4"/>
        <v>0</v>
      </c>
      <c r="I67" s="47">
        <f>COUNTIFS('Bank Reconciliation'!$H:$H,"&lt;&gt;",'Bank Reconciliation'!$AB:$AB,'RFP Project Manager'!$D$29)</f>
        <v>0</v>
      </c>
      <c r="J67" s="126"/>
      <c r="L67" s="58" t="str">
        <f>'RFP Project Manager'!$D$29</f>
        <v>T</v>
      </c>
      <c r="M67" s="53">
        <f>E67*'RFP Project Manager'!$E$35*'RFP Project Manager'!$E$29</f>
        <v>0</v>
      </c>
      <c r="N67" s="53">
        <f>F67*'RFP Project Manager'!$E$36*'RFP Project Manager'!$E$29</f>
        <v>0</v>
      </c>
      <c r="O67" s="53">
        <f>G67*'RFP Project Manager'!$E$37*'RFP Project Manager'!$E$29</f>
        <v>0</v>
      </c>
      <c r="P67" s="52"/>
    </row>
    <row r="68" spans="1:16" ht="15.75" customHeight="1" thickBot="1" x14ac:dyDescent="0.3">
      <c r="A68" s="64" t="s">
        <v>1192</v>
      </c>
      <c r="B68" s="63"/>
      <c r="D68" s="165" t="str">
        <f>'RFP Project Manager'!$C$30</f>
        <v>Modification</v>
      </c>
      <c r="E68" s="46">
        <f>COUNTIFS('Payment Processing'!$D:$D,'RFP Project Manager'!$D$35,'Payment Processing'!$AB:$AB,'RFP Project Manager'!$D$30)</f>
        <v>0</v>
      </c>
      <c r="F68" s="45">
        <f>COUNTIFS('Payment Processing'!$D:$D,'RFP Project Manager'!$D$36,'Payment Processing'!$AB:$AB,'RFP Project Manager'!$D$30)</f>
        <v>0</v>
      </c>
      <c r="G68" s="44">
        <f>COUNTIFS('Payment Processing'!$D:$D,'RFP Project Manager'!$D$37,'Payment Processing'!$AB:$AB,'RFP Project Manager'!$D$30)</f>
        <v>0</v>
      </c>
      <c r="H68" s="43">
        <f t="shared" si="4"/>
        <v>0</v>
      </c>
      <c r="I68" s="42">
        <f>COUNTIFS('Bank Reconciliation'!$H:$H,"&lt;&gt;",'Bank Reconciliation'!$AB:$AB,'RFP Project Manager'!$D$30)</f>
        <v>0</v>
      </c>
      <c r="J68" s="126"/>
      <c r="L68" s="58" t="str">
        <f>'RFP Project Manager'!$D$30</f>
        <v>M</v>
      </c>
      <c r="M68" s="53">
        <f>E68*'RFP Project Manager'!$E$35*'RFP Project Manager'!$E$30</f>
        <v>0</v>
      </c>
      <c r="N68" s="53">
        <f>F68*'RFP Project Manager'!$E$36*'RFP Project Manager'!$E$30</f>
        <v>0</v>
      </c>
      <c r="O68" s="53">
        <f>G68*'RFP Project Manager'!$E$37*'RFP Project Manager'!$E$30</f>
        <v>0</v>
      </c>
      <c r="P68" s="52"/>
    </row>
    <row r="69" spans="1:16" ht="15.75" customHeight="1" thickBot="1" x14ac:dyDescent="0.3">
      <c r="A69" s="62" t="s">
        <v>1191</v>
      </c>
      <c r="B69" s="61"/>
      <c r="D69" s="164" t="str">
        <f>'RFP Project Manager'!$C$31</f>
        <v>Future</v>
      </c>
      <c r="E69" s="51">
        <f>COUNTIFS('Payment Processing'!$D:$D,'RFP Project Manager'!$D$35,'Payment Processing'!$AB:$AB,'RFP Project Manager'!$D$31)</f>
        <v>0</v>
      </c>
      <c r="F69" s="50">
        <f>COUNTIFS('Payment Processing'!$D:$D,'RFP Project Manager'!$D$36,'Payment Processing'!$AB:$AB,'RFP Project Manager'!$D$31)</f>
        <v>0</v>
      </c>
      <c r="G69" s="49">
        <f>COUNTIFS('Payment Processing'!$D:$D,'RFP Project Manager'!$D$37,'Payment Processing'!$AB:$AB,'RFP Project Manager'!$D$31)</f>
        <v>0</v>
      </c>
      <c r="H69" s="48">
        <f t="shared" si="4"/>
        <v>0</v>
      </c>
      <c r="I69" s="47">
        <f>COUNTIFS('Bank Reconciliation'!$H:$H,"&lt;&gt;",'Bank Reconciliation'!$AB:$AB,'RFP Project Manager'!$D$31)</f>
        <v>0</v>
      </c>
      <c r="J69" s="126"/>
      <c r="L69" s="58" t="str">
        <f>'RFP Project Manager'!$D$31</f>
        <v>F</v>
      </c>
      <c r="M69" s="53">
        <f>E69*'RFP Project Manager'!$E$35*'RFP Project Manager'!$E$31</f>
        <v>0</v>
      </c>
      <c r="N69" s="53">
        <f>F69*'RFP Project Manager'!$E$36*'RFP Project Manager'!$E$31</f>
        <v>0</v>
      </c>
      <c r="O69" s="53">
        <f>G69*'RFP Project Manager'!$E$37*'RFP Project Manager'!$E$31</f>
        <v>0</v>
      </c>
      <c r="P69" s="52"/>
    </row>
    <row r="70" spans="1:16" ht="15.75" customHeight="1" thickBot="1" x14ac:dyDescent="0.3">
      <c r="A70" s="60" t="str">
        <f>IF('Payment Processing'!$AC$6&gt;0,"Yes","No")</f>
        <v>No</v>
      </c>
      <c r="B70" s="59">
        <f>IF(A70="Yes",1,0)</f>
        <v>0</v>
      </c>
      <c r="D70" s="166" t="str">
        <f>'RFP Project Manager'!$C$32</f>
        <v>Not Available</v>
      </c>
      <c r="E70" s="46">
        <f>COUNTIFS('Payment Processing'!$D:$D,'RFP Project Manager'!$D$35,'Payment Processing'!$AB:$AB,'RFP Project Manager'!$D$32)</f>
        <v>33</v>
      </c>
      <c r="F70" s="45">
        <f>COUNTIFS('Payment Processing'!$D:$D,'RFP Project Manager'!$D$36,'Payment Processing'!$AB:$AB,'RFP Project Manager'!$D$32)</f>
        <v>5</v>
      </c>
      <c r="G70" s="44">
        <f>COUNTIFS('Payment Processing'!$D:$D,'RFP Project Manager'!$D$37,'Payment Processing'!$AB:$AB,'RFP Project Manager'!$D$32)</f>
        <v>6</v>
      </c>
      <c r="H70" s="43">
        <f t="shared" si="4"/>
        <v>44</v>
      </c>
      <c r="I70" s="42">
        <f>COUNTIFS('Bank Reconciliation'!$H:$H,"&lt;&gt;",'Bank Reconciliation'!$AB:$AB,'RFP Project Manager'!$D$32)</f>
        <v>0</v>
      </c>
      <c r="J70" s="126"/>
      <c r="L70" s="58" t="str">
        <f>'RFP Project Manager'!$D$32</f>
        <v>N</v>
      </c>
      <c r="M70" s="53">
        <f>E70*'RFP Project Manager'!$E$35*'RFP Project Manager'!$E$32</f>
        <v>0</v>
      </c>
      <c r="N70" s="53">
        <f>F70*'RFP Project Manager'!$E$36*'RFP Project Manager'!$E$32</f>
        <v>0</v>
      </c>
      <c r="O70" s="53">
        <f>G70*'RFP Project Manager'!$E$37*'RFP Project Manager'!$E$32</f>
        <v>0</v>
      </c>
      <c r="P70" s="52"/>
    </row>
    <row r="71" spans="1:16" ht="15.75" customHeight="1" thickBot="1" x14ac:dyDescent="0.3">
      <c r="D71" s="152" t="s">
        <v>1194</v>
      </c>
      <c r="E71" s="153">
        <f>SUM(E65:E70)</f>
        <v>33</v>
      </c>
      <c r="F71" s="153">
        <f>SUM(F65:F70)</f>
        <v>5</v>
      </c>
      <c r="G71" s="153">
        <f>SUM(G65:G70)</f>
        <v>6</v>
      </c>
      <c r="H71" s="154">
        <f>SUM(H65:H70)</f>
        <v>44</v>
      </c>
      <c r="I71" s="154">
        <f>SUM(I65:I70)</f>
        <v>0</v>
      </c>
      <c r="J71" s="155"/>
      <c r="L71" s="58" t="str">
        <f>D71</f>
        <v>Total:</v>
      </c>
      <c r="M71" s="53">
        <f>SUM(M65:M70)</f>
        <v>0</v>
      </c>
      <c r="N71" s="53">
        <f>SUM(N65:N70)</f>
        <v>0</v>
      </c>
      <c r="O71" s="53">
        <f>SUM(O65:O70)</f>
        <v>0</v>
      </c>
      <c r="P71" s="52"/>
    </row>
    <row r="72" spans="1:16" ht="15.75" customHeight="1" thickBot="1" x14ac:dyDescent="0.3">
      <c r="D72" s="136"/>
      <c r="E72" s="38"/>
      <c r="F72" s="38"/>
      <c r="G72" s="38"/>
      <c r="H72" s="137"/>
      <c r="I72" s="125"/>
      <c r="J72" s="126"/>
      <c r="L72" s="53" t="s">
        <v>1190</v>
      </c>
      <c r="M72" s="57">
        <f>IF(M64=0,"NA",M71/M64)</f>
        <v>0</v>
      </c>
      <c r="N72" s="57">
        <f>IF(N64=0,"NA",N71/N64)</f>
        <v>0</v>
      </c>
      <c r="O72" s="57">
        <f>IF(O64=0,"NA",O71/O64)</f>
        <v>0</v>
      </c>
      <c r="P72" s="52"/>
    </row>
    <row r="73" spans="1:16" ht="15.75" customHeight="1" thickBot="1" x14ac:dyDescent="0.3">
      <c r="D73" s="490" t="str">
        <f ca="1">'RFP Project Manager'!D42&amp;" - "&amp;'RFP Project Manager'!C42</f>
        <v>4.4 - Vendor Management</v>
      </c>
      <c r="E73" s="491"/>
      <c r="F73" s="491"/>
      <c r="G73" s="151"/>
      <c r="H73" s="151"/>
      <c r="I73" s="151" t="str">
        <f>$I$51</f>
        <v xml:space="preserve">Overall Compliance: </v>
      </c>
      <c r="J73" s="134" t="str">
        <f>IF(SUM(M82:O82)=0,"N/A",SUM(M82:O82)/SUM(M75:O75))</f>
        <v>N/A</v>
      </c>
      <c r="L73" s="53"/>
      <c r="M73" s="53"/>
      <c r="N73" s="53"/>
      <c r="O73" s="53"/>
      <c r="P73" s="52"/>
    </row>
    <row r="74" spans="1:16" ht="15.75" customHeight="1" thickBot="1" x14ac:dyDescent="0.3">
      <c r="D74" s="492" t="str">
        <f>$D$52</f>
        <v>Availability</v>
      </c>
      <c r="E74" s="494" t="str">
        <f>$E$52</f>
        <v>Priority</v>
      </c>
      <c r="F74" s="494"/>
      <c r="G74" s="494"/>
      <c r="H74" s="515" t="str">
        <f>$H$52</f>
        <v>Total</v>
      </c>
      <c r="I74" s="517" t="str">
        <f>$I$52</f>
        <v>Comments</v>
      </c>
      <c r="J74" s="535" t="str">
        <f>$J$52</f>
        <v>Availability by Type</v>
      </c>
      <c r="L74" s="53"/>
      <c r="M74" s="58" t="str">
        <f>'RFP Project Manager'!$D$35</f>
        <v>H</v>
      </c>
      <c r="N74" s="58" t="str">
        <f>'RFP Project Manager'!$D$36</f>
        <v>M</v>
      </c>
      <c r="O74" s="58" t="str">
        <f>'RFP Project Manager'!$D$37</f>
        <v>L</v>
      </c>
      <c r="P74" s="52"/>
    </row>
    <row r="75" spans="1:16" ht="15.75" customHeight="1" thickBot="1" x14ac:dyDescent="0.3">
      <c r="D75" s="493"/>
      <c r="E75" s="67" t="str">
        <f>'RFP Project Manager'!$C$35</f>
        <v>High</v>
      </c>
      <c r="F75" s="66" t="str">
        <f>'RFP Project Manager'!$C$36</f>
        <v>Medium</v>
      </c>
      <c r="G75" s="65" t="str">
        <f>'RFP Project Manager'!$C$37</f>
        <v>Low</v>
      </c>
      <c r="H75" s="516"/>
      <c r="I75" s="518"/>
      <c r="J75" s="536"/>
      <c r="L75" s="58" t="s">
        <v>1193</v>
      </c>
      <c r="M75" s="53">
        <f>E82*'RFP Project Manager'!$E$35*'RFP Project Manager'!$E$27</f>
        <v>80</v>
      </c>
      <c r="N75" s="53">
        <f>F82*'RFP Project Manager'!$E$36*'RFP Project Manager'!$E$27</f>
        <v>6</v>
      </c>
      <c r="O75" s="53">
        <f>G82*'RFP Project Manager'!$E$37*'RFP Project Manager'!$E$27</f>
        <v>3</v>
      </c>
      <c r="P75" s="52"/>
    </row>
    <row r="76" spans="1:16" ht="15.75" customHeight="1" thickBot="1" x14ac:dyDescent="0.3">
      <c r="D76" s="162" t="str">
        <f>'RFP Project Manager'!$C$27</f>
        <v>Yes</v>
      </c>
      <c r="E76" s="51">
        <f>COUNTIFS('Vendor Management'!$D:$D,'RFP Project Manager'!$D$35,'Vendor Management'!$AB:$AB,'RFP Project Manager'!$D$27)</f>
        <v>0</v>
      </c>
      <c r="F76" s="50">
        <f>COUNTIFS('Vendor Management'!$D:$D,'RFP Project Manager'!$D$36,'Vendor Management'!$AB:$AB,'RFP Project Manager'!$D$27)</f>
        <v>0</v>
      </c>
      <c r="G76" s="49">
        <f>COUNTIFS('Vendor Management'!$D:$D,'RFP Project Manager'!$D$37,'Vendor Management'!$AB:$AB,'RFP Project Manager'!$D$27)</f>
        <v>0</v>
      </c>
      <c r="H76" s="48">
        <f t="shared" ref="H76:H81" si="5">SUM(E76:G76)</f>
        <v>0</v>
      </c>
      <c r="I76" s="47">
        <f>COUNTIFS('Bank Reconciliation'!$H:$H,"&lt;&gt;",'Bank Reconciliation'!$AB:$AB,'RFP Project Manager'!$D$27)</f>
        <v>0</v>
      </c>
      <c r="J76" s="135"/>
      <c r="L76" s="58" t="str">
        <f>'RFP Project Manager'!$D$27</f>
        <v>Y</v>
      </c>
      <c r="M76" s="53">
        <f>E76*'RFP Project Manager'!$E$35*'RFP Project Manager'!$E$27</f>
        <v>0</v>
      </c>
      <c r="N76" s="53">
        <f>F76*'RFP Project Manager'!$E$36*'RFP Project Manager'!$E$27</f>
        <v>0</v>
      </c>
      <c r="O76" s="53">
        <f>G76*'RFP Project Manager'!$E$37*'RFP Project Manager'!$E$27</f>
        <v>0</v>
      </c>
      <c r="P76" s="52"/>
    </row>
    <row r="77" spans="1:16" ht="15.75" customHeight="1" thickBot="1" x14ac:dyDescent="0.3">
      <c r="D77" s="163" t="str">
        <f>'RFP Project Manager'!$C$28</f>
        <v>Reporting</v>
      </c>
      <c r="E77" s="46">
        <f>COUNTIFS('Vendor Management'!$D:$D,'RFP Project Manager'!$D$35,'Vendor Management'!$AB:$AB,'RFP Project Manager'!$D$28)</f>
        <v>0</v>
      </c>
      <c r="F77" s="45">
        <f>COUNTIFS('Vendor Management'!$D:$D,'RFP Project Manager'!$D$36,'Vendor Management'!$AB:$AB,'RFP Project Manager'!$D$28)</f>
        <v>0</v>
      </c>
      <c r="G77" s="44">
        <f>COUNTIFS('Vendor Management'!$D:$D,'RFP Project Manager'!$D$37,'Vendor Management'!$AB:$AB,'RFP Project Manager'!$D$28)</f>
        <v>0</v>
      </c>
      <c r="H77" s="43">
        <f t="shared" si="5"/>
        <v>0</v>
      </c>
      <c r="I77" s="42">
        <f>COUNTIFS('Bank Reconciliation'!$H:$H,"&lt;&gt;",'Bank Reconciliation'!$AB:$AB,'RFP Project Manager'!$D$28)</f>
        <v>0</v>
      </c>
      <c r="J77" s="126"/>
      <c r="L77" s="58" t="str">
        <f>'RFP Project Manager'!$D$28</f>
        <v>R</v>
      </c>
      <c r="M77" s="53">
        <f>E77*'RFP Project Manager'!$E$35*'RFP Project Manager'!$E$28</f>
        <v>0</v>
      </c>
      <c r="N77" s="53">
        <f>F77*'RFP Project Manager'!$E$36*'RFP Project Manager'!$E$28</f>
        <v>0</v>
      </c>
      <c r="O77" s="53">
        <f>G77*'RFP Project Manager'!$E$37*'RFP Project Manager'!$E$28</f>
        <v>0</v>
      </c>
      <c r="P77" s="52"/>
    </row>
    <row r="78" spans="1:16" ht="15.75" customHeight="1" thickBot="1" x14ac:dyDescent="0.3">
      <c r="D78" s="161" t="str">
        <f>'RFP Project Manager'!$C$29</f>
        <v>Third Party</v>
      </c>
      <c r="E78" s="51">
        <f>COUNTIFS('Vendor Management'!$D:$D,'RFP Project Manager'!$D$35,'Vendor Management'!$AB:$AB,'RFP Project Manager'!$D$29)</f>
        <v>0</v>
      </c>
      <c r="F78" s="50">
        <f>COUNTIFS('Vendor Management'!$D:$D,'RFP Project Manager'!$D$36,'Vendor Management'!$AB:$AB,'RFP Project Manager'!$D$29)</f>
        <v>0</v>
      </c>
      <c r="G78" s="49">
        <f>COUNTIFS('Vendor Management'!$D:$D,'RFP Project Manager'!$D$37,'Vendor Management'!$AB:$AB,'RFP Project Manager'!$D$29)</f>
        <v>0</v>
      </c>
      <c r="H78" s="48">
        <f t="shared" si="5"/>
        <v>0</v>
      </c>
      <c r="I78" s="47">
        <f>COUNTIFS('Bank Reconciliation'!$H:$H,"&lt;&gt;",'Bank Reconciliation'!$AB:$AB,'RFP Project Manager'!$D$29)</f>
        <v>0</v>
      </c>
      <c r="J78" s="126"/>
      <c r="L78" s="58" t="str">
        <f>'RFP Project Manager'!$D$29</f>
        <v>T</v>
      </c>
      <c r="M78" s="53">
        <f>E78*'RFP Project Manager'!$E$35*'RFP Project Manager'!$E$29</f>
        <v>0</v>
      </c>
      <c r="N78" s="53">
        <f>F78*'RFP Project Manager'!$E$36*'RFP Project Manager'!$E$29</f>
        <v>0</v>
      </c>
      <c r="O78" s="53">
        <f>G78*'RFP Project Manager'!$E$37*'RFP Project Manager'!$E$29</f>
        <v>0</v>
      </c>
      <c r="P78" s="52"/>
    </row>
    <row r="79" spans="1:16" ht="15.75" customHeight="1" thickBot="1" x14ac:dyDescent="0.3">
      <c r="A79" s="64" t="s">
        <v>1192</v>
      </c>
      <c r="B79" s="63"/>
      <c r="D79" s="165" t="str">
        <f>'RFP Project Manager'!$C$30</f>
        <v>Modification</v>
      </c>
      <c r="E79" s="46">
        <f>COUNTIFS('Vendor Management'!$D:$D,'RFP Project Manager'!$D$35,'Vendor Management'!$AB:$AB,'RFP Project Manager'!$D$30)</f>
        <v>0</v>
      </c>
      <c r="F79" s="45">
        <f>COUNTIFS('Vendor Management'!$D:$D,'RFP Project Manager'!$D$36,'Vendor Management'!$AB:$AB,'RFP Project Manager'!$D$30)</f>
        <v>0</v>
      </c>
      <c r="G79" s="44">
        <f>COUNTIFS('Vendor Management'!$D:$D,'RFP Project Manager'!$D$37,'Vendor Management'!$AB:$AB,'RFP Project Manager'!$D$30)</f>
        <v>0</v>
      </c>
      <c r="H79" s="43">
        <f t="shared" si="5"/>
        <v>0</v>
      </c>
      <c r="I79" s="42">
        <f>COUNTIFS('Bank Reconciliation'!$H:$H,"&lt;&gt;",'Bank Reconciliation'!$AB:$AB,'RFP Project Manager'!$D$30)</f>
        <v>0</v>
      </c>
      <c r="J79" s="126"/>
      <c r="L79" s="58" t="str">
        <f>'RFP Project Manager'!$D$30</f>
        <v>M</v>
      </c>
      <c r="M79" s="53">
        <f>E79*'RFP Project Manager'!$E$35*'RFP Project Manager'!$E$30</f>
        <v>0</v>
      </c>
      <c r="N79" s="53">
        <f>F79*'RFP Project Manager'!$E$36*'RFP Project Manager'!$E$30</f>
        <v>0</v>
      </c>
      <c r="O79" s="53">
        <f>G79*'RFP Project Manager'!$E$37*'RFP Project Manager'!$E$30</f>
        <v>0</v>
      </c>
      <c r="P79" s="52"/>
    </row>
    <row r="80" spans="1:16" ht="15.75" customHeight="1" thickBot="1" x14ac:dyDescent="0.3">
      <c r="A80" s="62" t="s">
        <v>1191</v>
      </c>
      <c r="B80" s="61"/>
      <c r="D80" s="164" t="str">
        <f>'RFP Project Manager'!$C$31</f>
        <v>Future</v>
      </c>
      <c r="E80" s="51">
        <f>COUNTIFS('Vendor Management'!$D:$D,'RFP Project Manager'!$D$35,'Vendor Management'!$AB:$AB,'RFP Project Manager'!$D$31)</f>
        <v>0</v>
      </c>
      <c r="F80" s="50">
        <f>COUNTIFS('Vendor Management'!$D:$D,'RFP Project Manager'!$D$36,'Vendor Management'!$AB:$AB,'RFP Project Manager'!$D$31)</f>
        <v>0</v>
      </c>
      <c r="G80" s="49">
        <f>COUNTIFS('Vendor Management'!$D:$D,'RFP Project Manager'!$D$37,'Vendor Management'!$AB:$AB,'RFP Project Manager'!$D$31)</f>
        <v>0</v>
      </c>
      <c r="H80" s="48">
        <f t="shared" si="5"/>
        <v>0</v>
      </c>
      <c r="I80" s="47">
        <f>COUNTIFS('Bank Reconciliation'!$H:$H,"&lt;&gt;",'Bank Reconciliation'!$AB:$AB,'RFP Project Manager'!$D$31)</f>
        <v>0</v>
      </c>
      <c r="J80" s="126"/>
      <c r="L80" s="58" t="str">
        <f>'RFP Project Manager'!$D$31</f>
        <v>F</v>
      </c>
      <c r="M80" s="53">
        <f>E80*'RFP Project Manager'!$E$35*'RFP Project Manager'!$E$31</f>
        <v>0</v>
      </c>
      <c r="N80" s="53">
        <f>F80*'RFP Project Manager'!$E$36*'RFP Project Manager'!$E$31</f>
        <v>0</v>
      </c>
      <c r="O80" s="53">
        <f>G80*'RFP Project Manager'!$E$37*'RFP Project Manager'!$E$31</f>
        <v>0</v>
      </c>
      <c r="P80" s="52"/>
    </row>
    <row r="81" spans="1:16" ht="15.75" customHeight="1" thickBot="1" x14ac:dyDescent="0.3">
      <c r="A81" s="60" t="str">
        <f>IF('Vendor Management'!$AC$6&gt;0,"Yes","No")</f>
        <v>No</v>
      </c>
      <c r="B81" s="59">
        <f>IF(A81="Yes",1,0)</f>
        <v>0</v>
      </c>
      <c r="D81" s="166" t="str">
        <f>'RFP Project Manager'!$C$32</f>
        <v>Not Available</v>
      </c>
      <c r="E81" s="46">
        <f>COUNTIFS('Vendor Management'!$D:$D,'RFP Project Manager'!$D$35,'Vendor Management'!$AB:$AB,'RFP Project Manager'!$D$32)</f>
        <v>20</v>
      </c>
      <c r="F81" s="45">
        <f>COUNTIFS('Vendor Management'!$D:$D,'RFP Project Manager'!$D$36,'Vendor Management'!$AB:$AB,'RFP Project Manager'!$D$32)</f>
        <v>3</v>
      </c>
      <c r="G81" s="44">
        <f>COUNTIFS('Vendor Management'!$D:$D,'RFP Project Manager'!$D$37,'Vendor Management'!$AB:$AB,'RFP Project Manager'!$D$32)</f>
        <v>3</v>
      </c>
      <c r="H81" s="43">
        <f t="shared" si="5"/>
        <v>26</v>
      </c>
      <c r="I81" s="42">
        <f>COUNTIFS('Bank Reconciliation'!$H:$H,"&lt;&gt;",'Bank Reconciliation'!$AB:$AB,'RFP Project Manager'!$D$32)</f>
        <v>0</v>
      </c>
      <c r="J81" s="126"/>
      <c r="L81" s="58" t="str">
        <f>'RFP Project Manager'!$D$32</f>
        <v>N</v>
      </c>
      <c r="M81" s="53">
        <f>E81*'RFP Project Manager'!$E$35*'RFP Project Manager'!$E$32</f>
        <v>0</v>
      </c>
      <c r="N81" s="53">
        <f>F81*'RFP Project Manager'!$E$36*'RFP Project Manager'!$E$32</f>
        <v>0</v>
      </c>
      <c r="O81" s="53">
        <f>G81*'RFP Project Manager'!$E$37*'RFP Project Manager'!$E$32</f>
        <v>0</v>
      </c>
      <c r="P81" s="52"/>
    </row>
    <row r="82" spans="1:16" ht="15.75" customHeight="1" thickBot="1" x14ac:dyDescent="0.3">
      <c r="D82" s="152" t="s">
        <v>1194</v>
      </c>
      <c r="E82" s="153">
        <f>SUM(E76:E81)</f>
        <v>20</v>
      </c>
      <c r="F82" s="153">
        <f>SUM(F76:F81)</f>
        <v>3</v>
      </c>
      <c r="G82" s="153">
        <f>SUM(G76:G81)</f>
        <v>3</v>
      </c>
      <c r="H82" s="154">
        <f>SUM(H76:H81)</f>
        <v>26</v>
      </c>
      <c r="I82" s="154">
        <f>SUM(I76:I81)</f>
        <v>0</v>
      </c>
      <c r="J82" s="155"/>
      <c r="L82" s="58" t="str">
        <f>D82</f>
        <v>Total:</v>
      </c>
      <c r="M82" s="53">
        <f>SUM(M76:M81)</f>
        <v>0</v>
      </c>
      <c r="N82" s="53">
        <f>SUM(N76:N81)</f>
        <v>0</v>
      </c>
      <c r="O82" s="53">
        <f>SUM(O76:O81)</f>
        <v>0</v>
      </c>
      <c r="P82" s="52"/>
    </row>
    <row r="83" spans="1:16" ht="15.75" customHeight="1" thickBot="1" x14ac:dyDescent="0.3">
      <c r="D83" s="136"/>
      <c r="E83" s="38"/>
      <c r="F83" s="38"/>
      <c r="G83" s="38"/>
      <c r="H83" s="137"/>
      <c r="I83" s="125"/>
      <c r="J83" s="126"/>
      <c r="L83" s="53" t="s">
        <v>1190</v>
      </c>
      <c r="M83" s="57">
        <f>IF(M75=0,"NA",M82/M75)</f>
        <v>0</v>
      </c>
      <c r="N83" s="57">
        <f>IF(N75=0,"NA",N82/N75)</f>
        <v>0</v>
      </c>
      <c r="O83" s="57">
        <f>IF(O75=0,"NA",O82/O75)</f>
        <v>0</v>
      </c>
      <c r="P83" s="52"/>
    </row>
    <row r="84" spans="1:16" ht="15.75" customHeight="1" thickBot="1" x14ac:dyDescent="0.3">
      <c r="D84" s="490" t="str">
        <f ca="1">'RFP Project Manager'!D43&amp;" - "&amp;'RFP Project Manager'!C43</f>
        <v>4.5 - Bank Reconciliation</v>
      </c>
      <c r="E84" s="491"/>
      <c r="F84" s="491"/>
      <c r="G84" s="151"/>
      <c r="H84" s="151"/>
      <c r="I84" s="151" t="str">
        <f>$I$51</f>
        <v xml:space="preserve">Overall Compliance: </v>
      </c>
      <c r="J84" s="134" t="str">
        <f>IF(SUM(M93:O93)=0,"N/A",SUM(M93:O93)/SUM(M86:O86))</f>
        <v>N/A</v>
      </c>
      <c r="L84" s="53"/>
      <c r="M84" s="53"/>
      <c r="N84" s="53"/>
      <c r="O84" s="53"/>
      <c r="P84" s="52"/>
    </row>
    <row r="85" spans="1:16" ht="15.75" customHeight="1" thickBot="1" x14ac:dyDescent="0.3">
      <c r="D85" s="492" t="str">
        <f>$D$52</f>
        <v>Availability</v>
      </c>
      <c r="E85" s="494" t="str">
        <f>$E$52</f>
        <v>Priority</v>
      </c>
      <c r="F85" s="494"/>
      <c r="G85" s="494"/>
      <c r="H85" s="515" t="str">
        <f>$H$52</f>
        <v>Total</v>
      </c>
      <c r="I85" s="517" t="str">
        <f>$I$52</f>
        <v>Comments</v>
      </c>
      <c r="J85" s="535" t="str">
        <f>$J$52</f>
        <v>Availability by Type</v>
      </c>
      <c r="L85" s="53"/>
      <c r="M85" s="58" t="str">
        <f>'RFP Project Manager'!$D$35</f>
        <v>H</v>
      </c>
      <c r="N85" s="58" t="str">
        <f>'RFP Project Manager'!$D$36</f>
        <v>M</v>
      </c>
      <c r="O85" s="58" t="str">
        <f>'RFP Project Manager'!$D$37</f>
        <v>L</v>
      </c>
      <c r="P85" s="52"/>
    </row>
    <row r="86" spans="1:16" ht="15.75" customHeight="1" thickBot="1" x14ac:dyDescent="0.3">
      <c r="D86" s="493"/>
      <c r="E86" s="67" t="str">
        <f>'RFP Project Manager'!$C$35</f>
        <v>High</v>
      </c>
      <c r="F86" s="66" t="str">
        <f>'RFP Project Manager'!$C$36</f>
        <v>Medium</v>
      </c>
      <c r="G86" s="65" t="str">
        <f>'RFP Project Manager'!$C$37</f>
        <v>Low</v>
      </c>
      <c r="H86" s="516"/>
      <c r="I86" s="518"/>
      <c r="J86" s="536"/>
      <c r="L86" s="58" t="s">
        <v>1193</v>
      </c>
      <c r="M86" s="53">
        <f>E93*'RFP Project Manager'!$E$35*'RFP Project Manager'!$E$27</f>
        <v>40</v>
      </c>
      <c r="N86" s="53">
        <f>F93*'RFP Project Manager'!$E$36*'RFP Project Manager'!$E$27</f>
        <v>2</v>
      </c>
      <c r="O86" s="53">
        <f>G93*'RFP Project Manager'!$E$37*'RFP Project Manager'!$E$27</f>
        <v>0</v>
      </c>
      <c r="P86" s="52"/>
    </row>
    <row r="87" spans="1:16" ht="15.75" customHeight="1" thickBot="1" x14ac:dyDescent="0.3">
      <c r="D87" s="162" t="str">
        <f>'RFP Project Manager'!$C$27</f>
        <v>Yes</v>
      </c>
      <c r="E87" s="51">
        <f>COUNTIFS('Bank Reconciliation'!$D:$D,'RFP Project Manager'!$D$35,'Bank Reconciliation'!$AB:$AB,'RFP Project Manager'!$D$27)</f>
        <v>0</v>
      </c>
      <c r="F87" s="50">
        <f>COUNTIFS('Bank Reconciliation'!$D:$D,'RFP Project Manager'!$D$36,'Bank Reconciliation'!$AB:$AB,'RFP Project Manager'!$D$27)</f>
        <v>0</v>
      </c>
      <c r="G87" s="49">
        <f>COUNTIFS('Bank Reconciliation'!$D:$D,'RFP Project Manager'!$D$37,'Bank Reconciliation'!$AB:$AB,'RFP Project Manager'!$D$27)</f>
        <v>0</v>
      </c>
      <c r="H87" s="48">
        <f t="shared" ref="H87:H92" si="6">SUM(E87:G87)</f>
        <v>0</v>
      </c>
      <c r="I87" s="47">
        <f>COUNTIFS('Bank Reconciliation'!$H:$H,"&lt;&gt;",'Bank Reconciliation'!$AB:$AB,'RFP Project Manager'!$D$27)</f>
        <v>0</v>
      </c>
      <c r="J87" s="135"/>
      <c r="L87" s="58" t="str">
        <f>'RFP Project Manager'!$D$27</f>
        <v>Y</v>
      </c>
      <c r="M87" s="53">
        <f>E87*'RFP Project Manager'!$E$35*'RFP Project Manager'!$E$27</f>
        <v>0</v>
      </c>
      <c r="N87" s="53">
        <f>F87*'RFP Project Manager'!$E$36*'RFP Project Manager'!$E$27</f>
        <v>0</v>
      </c>
      <c r="O87" s="53">
        <f>G87*'RFP Project Manager'!$E$37*'RFP Project Manager'!$E$27</f>
        <v>0</v>
      </c>
      <c r="P87" s="52"/>
    </row>
    <row r="88" spans="1:16" ht="15.75" customHeight="1" thickBot="1" x14ac:dyDescent="0.3">
      <c r="D88" s="163" t="str">
        <f>'RFP Project Manager'!$C$28</f>
        <v>Reporting</v>
      </c>
      <c r="E88" s="46">
        <f>COUNTIFS('Bank Reconciliation'!$D:$D,'RFP Project Manager'!$D$35,'Bank Reconciliation'!$AB:$AB,'RFP Project Manager'!$D$28)</f>
        <v>0</v>
      </c>
      <c r="F88" s="45">
        <f>COUNTIFS('Bank Reconciliation'!$D:$D,'RFP Project Manager'!$D$36,'Bank Reconciliation'!$AB:$AB,'RFP Project Manager'!$D$28)</f>
        <v>0</v>
      </c>
      <c r="G88" s="44">
        <f>COUNTIFS('Bank Reconciliation'!$D:$D,'RFP Project Manager'!$D$37,'Bank Reconciliation'!$AB:$AB,'RFP Project Manager'!$D$28)</f>
        <v>0</v>
      </c>
      <c r="H88" s="43">
        <f t="shared" si="6"/>
        <v>0</v>
      </c>
      <c r="I88" s="42">
        <f>COUNTIFS('Bank Reconciliation'!$H:$H,"&lt;&gt;",'Bank Reconciliation'!$AB:$AB,'RFP Project Manager'!$D$28)</f>
        <v>0</v>
      </c>
      <c r="J88" s="126"/>
      <c r="L88" s="58" t="str">
        <f>'RFP Project Manager'!$D$28</f>
        <v>R</v>
      </c>
      <c r="M88" s="53">
        <f>E88*'RFP Project Manager'!$E$35*'RFP Project Manager'!$E$28</f>
        <v>0</v>
      </c>
      <c r="N88" s="53">
        <f>F88*'RFP Project Manager'!$E$36*'RFP Project Manager'!$E$28</f>
        <v>0</v>
      </c>
      <c r="O88" s="53">
        <f>G88*'RFP Project Manager'!$E$37*'RFP Project Manager'!$E$28</f>
        <v>0</v>
      </c>
      <c r="P88" s="52"/>
    </row>
    <row r="89" spans="1:16" ht="15.75" customHeight="1" thickBot="1" x14ac:dyDescent="0.3">
      <c r="D89" s="161" t="str">
        <f>'RFP Project Manager'!$C$29</f>
        <v>Third Party</v>
      </c>
      <c r="E89" s="51">
        <f>COUNTIFS('Bank Reconciliation'!$D:$D,'RFP Project Manager'!$D$35,'Bank Reconciliation'!$AB:$AB,'RFP Project Manager'!$D$29)</f>
        <v>0</v>
      </c>
      <c r="F89" s="50">
        <f>COUNTIFS('Bank Reconciliation'!$D:$D,'RFP Project Manager'!$D$36,'Bank Reconciliation'!$AB:$AB,'RFP Project Manager'!$D$29)</f>
        <v>0</v>
      </c>
      <c r="G89" s="49">
        <f>COUNTIFS('Bank Reconciliation'!$D:$D,'RFP Project Manager'!$D$37,'Bank Reconciliation'!$AB:$AB,'RFP Project Manager'!$D$29)</f>
        <v>0</v>
      </c>
      <c r="H89" s="48">
        <f t="shared" si="6"/>
        <v>0</v>
      </c>
      <c r="I89" s="47">
        <f>COUNTIFS('Bank Reconciliation'!$H:$H,"&lt;&gt;",'Bank Reconciliation'!$AB:$AB,'RFP Project Manager'!$D$29)</f>
        <v>0</v>
      </c>
      <c r="J89" s="126"/>
      <c r="L89" s="58" t="str">
        <f>'RFP Project Manager'!$D$29</f>
        <v>T</v>
      </c>
      <c r="M89" s="53">
        <f>E89*'RFP Project Manager'!$E$35*'RFP Project Manager'!$E$29</f>
        <v>0</v>
      </c>
      <c r="N89" s="53">
        <f>F89*'RFP Project Manager'!$E$36*'RFP Project Manager'!$E$29</f>
        <v>0</v>
      </c>
      <c r="O89" s="53">
        <f>G89*'RFP Project Manager'!$E$37*'RFP Project Manager'!$E$29</f>
        <v>0</v>
      </c>
      <c r="P89" s="52"/>
    </row>
    <row r="90" spans="1:16" ht="15.75" customHeight="1" thickBot="1" x14ac:dyDescent="0.3">
      <c r="A90" s="64" t="s">
        <v>1192</v>
      </c>
      <c r="B90" s="63"/>
      <c r="D90" s="165" t="str">
        <f>'RFP Project Manager'!$C$30</f>
        <v>Modification</v>
      </c>
      <c r="E90" s="46">
        <f>COUNTIFS('Bank Reconciliation'!$D:$D,'RFP Project Manager'!$D$35,'Bank Reconciliation'!$AB:$AB,'RFP Project Manager'!$D$30)</f>
        <v>0</v>
      </c>
      <c r="F90" s="45">
        <f>COUNTIFS('Bank Reconciliation'!$D:$D,'RFP Project Manager'!$D$36,'Bank Reconciliation'!$AB:$AB,'RFP Project Manager'!$D$30)</f>
        <v>0</v>
      </c>
      <c r="G90" s="44">
        <f>COUNTIFS('Bank Reconciliation'!$D:$D,'RFP Project Manager'!$D$37,'Bank Reconciliation'!$AB:$AB,'RFP Project Manager'!$D$30)</f>
        <v>0</v>
      </c>
      <c r="H90" s="43">
        <f t="shared" si="6"/>
        <v>0</v>
      </c>
      <c r="I90" s="42">
        <f>COUNTIFS('Bank Reconciliation'!$H:$H,"&lt;&gt;",'Bank Reconciliation'!$AB:$AB,'RFP Project Manager'!$D$30)</f>
        <v>0</v>
      </c>
      <c r="J90" s="126"/>
      <c r="L90" s="58" t="str">
        <f>'RFP Project Manager'!$D$30</f>
        <v>M</v>
      </c>
      <c r="M90" s="53">
        <f>E90*'RFP Project Manager'!$E$35*'RFP Project Manager'!$E$30</f>
        <v>0</v>
      </c>
      <c r="N90" s="53">
        <f>F90*'RFP Project Manager'!$E$36*'RFP Project Manager'!$E$30</f>
        <v>0</v>
      </c>
      <c r="O90" s="53">
        <f>G90*'RFP Project Manager'!$E$37*'RFP Project Manager'!$E$30</f>
        <v>0</v>
      </c>
      <c r="P90" s="52"/>
    </row>
    <row r="91" spans="1:16" ht="15.75" customHeight="1" thickBot="1" x14ac:dyDescent="0.3">
      <c r="A91" s="62" t="s">
        <v>1191</v>
      </c>
      <c r="B91" s="61"/>
      <c r="D91" s="164" t="str">
        <f>'RFP Project Manager'!$C$31</f>
        <v>Future</v>
      </c>
      <c r="E91" s="51">
        <f>COUNTIFS('Bank Reconciliation'!$D:$D,'RFP Project Manager'!$D$35,'Bank Reconciliation'!$AB:$AB,'RFP Project Manager'!$D$31)</f>
        <v>0</v>
      </c>
      <c r="F91" s="50">
        <f>COUNTIFS('Bank Reconciliation'!$D:$D,'RFP Project Manager'!$D$36,'Bank Reconciliation'!$AB:$AB,'RFP Project Manager'!$D$31)</f>
        <v>0</v>
      </c>
      <c r="G91" s="49">
        <f>COUNTIFS('Bank Reconciliation'!$D:$D,'RFP Project Manager'!$D$37,'Bank Reconciliation'!$AB:$AB,'RFP Project Manager'!$D$31)</f>
        <v>0</v>
      </c>
      <c r="H91" s="48">
        <f t="shared" si="6"/>
        <v>0</v>
      </c>
      <c r="I91" s="47">
        <f>COUNTIFS('Bank Reconciliation'!$H:$H,"&lt;&gt;",'Bank Reconciliation'!$AB:$AB,'RFP Project Manager'!$D$31)</f>
        <v>0</v>
      </c>
      <c r="J91" s="126"/>
      <c r="L91" s="58" t="str">
        <f>'RFP Project Manager'!$D$31</f>
        <v>F</v>
      </c>
      <c r="M91" s="53">
        <f>E91*'RFP Project Manager'!$E$35*'RFP Project Manager'!$E$31</f>
        <v>0</v>
      </c>
      <c r="N91" s="53">
        <f>F91*'RFP Project Manager'!$E$36*'RFP Project Manager'!$E$31</f>
        <v>0</v>
      </c>
      <c r="O91" s="53">
        <f>G91*'RFP Project Manager'!$E$37*'RFP Project Manager'!$E$31</f>
        <v>0</v>
      </c>
      <c r="P91" s="52"/>
    </row>
    <row r="92" spans="1:16" ht="15.75" customHeight="1" thickBot="1" x14ac:dyDescent="0.3">
      <c r="A92" s="60" t="str">
        <f>IF('Bank Reconciliation'!$AC$6&gt;0,"Yes","No")</f>
        <v>No</v>
      </c>
      <c r="B92" s="59">
        <f>IF(A92="Yes",1,0)</f>
        <v>0</v>
      </c>
      <c r="D92" s="166" t="str">
        <f>'RFP Project Manager'!$C$32</f>
        <v>Not Available</v>
      </c>
      <c r="E92" s="46">
        <f>COUNTIFS('Bank Reconciliation'!$D:$D,'RFP Project Manager'!$D$35,'Bank Reconciliation'!$AB:$AB,'RFP Project Manager'!$D$32)</f>
        <v>10</v>
      </c>
      <c r="F92" s="45">
        <f>COUNTIFS('Bank Reconciliation'!$D:$D,'RFP Project Manager'!$D$36,'Bank Reconciliation'!$AB:$AB,'RFP Project Manager'!$D$32)</f>
        <v>1</v>
      </c>
      <c r="G92" s="44">
        <f>COUNTIFS('Bank Reconciliation'!$D:$D,'RFP Project Manager'!$D$37,'Bank Reconciliation'!$AB:$AB,'RFP Project Manager'!$D$32)</f>
        <v>0</v>
      </c>
      <c r="H92" s="43">
        <f t="shared" si="6"/>
        <v>11</v>
      </c>
      <c r="I92" s="42">
        <f>COUNTIFS('Bank Reconciliation'!$H:$H,"&lt;&gt;",'Bank Reconciliation'!$AB:$AB,'RFP Project Manager'!$D$32)</f>
        <v>0</v>
      </c>
      <c r="J92" s="126"/>
      <c r="L92" s="58" t="str">
        <f>'RFP Project Manager'!$D$32</f>
        <v>N</v>
      </c>
      <c r="M92" s="53">
        <f>E92*'RFP Project Manager'!$E$35*'RFP Project Manager'!$E$32</f>
        <v>0</v>
      </c>
      <c r="N92" s="53">
        <f>F92*'RFP Project Manager'!$E$36*'RFP Project Manager'!$E$32</f>
        <v>0</v>
      </c>
      <c r="O92" s="53">
        <f>G92*'RFP Project Manager'!$E$37*'RFP Project Manager'!$E$32</f>
        <v>0</v>
      </c>
      <c r="P92" s="52"/>
    </row>
    <row r="93" spans="1:16" ht="15.75" customHeight="1" thickBot="1" x14ac:dyDescent="0.3">
      <c r="D93" s="152" t="s">
        <v>1194</v>
      </c>
      <c r="E93" s="153">
        <f>SUM(E87:E92)</f>
        <v>10</v>
      </c>
      <c r="F93" s="153">
        <f>SUM(F87:F92)</f>
        <v>1</v>
      </c>
      <c r="G93" s="153">
        <f>SUM(G87:G92)</f>
        <v>0</v>
      </c>
      <c r="H93" s="154">
        <f>SUM(H87:H92)</f>
        <v>11</v>
      </c>
      <c r="I93" s="154">
        <f>SUM(I87:I92)</f>
        <v>0</v>
      </c>
      <c r="J93" s="155"/>
      <c r="L93" s="58" t="str">
        <f>D93</f>
        <v>Total:</v>
      </c>
      <c r="M93" s="53">
        <f>SUM(M87:M92)</f>
        <v>0</v>
      </c>
      <c r="N93" s="53">
        <f>SUM(N87:N92)</f>
        <v>0</v>
      </c>
      <c r="O93" s="53">
        <f>SUM(O87:O92)</f>
        <v>0</v>
      </c>
      <c r="P93" s="52"/>
    </row>
    <row r="94" spans="1:16" ht="15.75" customHeight="1" thickBot="1" x14ac:dyDescent="0.3">
      <c r="D94" s="136"/>
      <c r="E94" s="38"/>
      <c r="F94" s="38"/>
      <c r="G94" s="38"/>
      <c r="H94" s="137"/>
      <c r="I94" s="125"/>
      <c r="J94" s="126"/>
      <c r="L94" s="53" t="s">
        <v>1190</v>
      </c>
      <c r="M94" s="57">
        <f>IF(M86=0,"NA",M93/M86)</f>
        <v>0</v>
      </c>
      <c r="N94" s="57">
        <f>IF(N86=0,"NA",N93/N86)</f>
        <v>0</v>
      </c>
      <c r="O94" s="57" t="str">
        <f>IF(O86=0,"NA",O93/O86)</f>
        <v>NA</v>
      </c>
      <c r="P94" s="52"/>
    </row>
    <row r="95" spans="1:16" ht="15.75" customHeight="1" thickBot="1" x14ac:dyDescent="0.3">
      <c r="D95" s="490" t="str">
        <f ca="1">'RFP Project Manager'!D44&amp;" - "&amp;'RFP Project Manager'!C44</f>
        <v>4.6 - Budgeting</v>
      </c>
      <c r="E95" s="491"/>
      <c r="F95" s="491"/>
      <c r="G95" s="151"/>
      <c r="H95" s="151"/>
      <c r="I95" s="151" t="str">
        <f>$I$51</f>
        <v xml:space="preserve">Overall Compliance: </v>
      </c>
      <c r="J95" s="134" t="str">
        <f>IF(SUM(M104:O104)=0,"N/A",SUM(M104:O104)/SUM(M97:O97))</f>
        <v>N/A</v>
      </c>
      <c r="L95" s="53"/>
      <c r="M95" s="53"/>
      <c r="N95" s="53"/>
      <c r="O95" s="53"/>
      <c r="P95" s="52"/>
    </row>
    <row r="96" spans="1:16" ht="15.75" customHeight="1" thickBot="1" x14ac:dyDescent="0.3">
      <c r="D96" s="492" t="str">
        <f>$D$52</f>
        <v>Availability</v>
      </c>
      <c r="E96" s="494" t="str">
        <f>$E$52</f>
        <v>Priority</v>
      </c>
      <c r="F96" s="494"/>
      <c r="G96" s="494"/>
      <c r="H96" s="515" t="str">
        <f>$H$52</f>
        <v>Total</v>
      </c>
      <c r="I96" s="517" t="str">
        <f>$I$52</f>
        <v>Comments</v>
      </c>
      <c r="J96" s="535" t="str">
        <f>$J$52</f>
        <v>Availability by Type</v>
      </c>
      <c r="L96" s="53"/>
      <c r="M96" s="58" t="str">
        <f>'RFP Project Manager'!$D$35</f>
        <v>H</v>
      </c>
      <c r="N96" s="58" t="str">
        <f>'RFP Project Manager'!$D$36</f>
        <v>M</v>
      </c>
      <c r="O96" s="58" t="str">
        <f>'RFP Project Manager'!$D$37</f>
        <v>L</v>
      </c>
      <c r="P96" s="52"/>
    </row>
    <row r="97" spans="1:16" ht="15.75" customHeight="1" thickBot="1" x14ac:dyDescent="0.3">
      <c r="D97" s="493"/>
      <c r="E97" s="67" t="str">
        <f>'RFP Project Manager'!$C$35</f>
        <v>High</v>
      </c>
      <c r="F97" s="66" t="str">
        <f>'RFP Project Manager'!$C$36</f>
        <v>Medium</v>
      </c>
      <c r="G97" s="65" t="str">
        <f>'RFP Project Manager'!$C$37</f>
        <v>Low</v>
      </c>
      <c r="H97" s="516"/>
      <c r="I97" s="518"/>
      <c r="J97" s="536"/>
      <c r="L97" s="58" t="s">
        <v>1193</v>
      </c>
      <c r="M97" s="53">
        <f>E104*'RFP Project Manager'!$E$35*'RFP Project Manager'!$E$27</f>
        <v>148</v>
      </c>
      <c r="N97" s="53">
        <f>F104*'RFP Project Manager'!$E$36*'RFP Project Manager'!$E$27</f>
        <v>34</v>
      </c>
      <c r="O97" s="53">
        <f>G104*'RFP Project Manager'!$E$37*'RFP Project Manager'!$E$27</f>
        <v>6</v>
      </c>
      <c r="P97" s="52"/>
    </row>
    <row r="98" spans="1:16" ht="15.75" customHeight="1" thickBot="1" x14ac:dyDescent="0.3">
      <c r="D98" s="162" t="str">
        <f>'RFP Project Manager'!$C$27</f>
        <v>Yes</v>
      </c>
      <c r="E98" s="51">
        <f>COUNTIFS(Budgeting!$D:$D,'RFP Project Manager'!$D$35,Budgeting!$AB:$AB,'RFP Project Manager'!$D$27)</f>
        <v>0</v>
      </c>
      <c r="F98" s="50">
        <f>COUNTIFS(Budgeting!$D:$D,'RFP Project Manager'!$D$36,Budgeting!$AB:$AB,'RFP Project Manager'!$D$27)</f>
        <v>0</v>
      </c>
      <c r="G98" s="49">
        <f>COUNTIFS(Budgeting!$D:$D,'RFP Project Manager'!$D$37,Budgeting!$AB:$AB,'RFP Project Manager'!$D$27)</f>
        <v>0</v>
      </c>
      <c r="H98" s="48">
        <f t="shared" ref="H98:H103" si="7">SUM(E98:G98)</f>
        <v>0</v>
      </c>
      <c r="I98" s="47">
        <f>COUNTIFS(Budgeting!$H:$H,"&lt;&gt;",Budgeting!$AB:$AB,'RFP Project Manager'!$D$27)</f>
        <v>0</v>
      </c>
      <c r="J98" s="135"/>
      <c r="L98" s="58" t="str">
        <f>'RFP Project Manager'!$D$27</f>
        <v>Y</v>
      </c>
      <c r="M98" s="53">
        <f>E98*'RFP Project Manager'!$E$35*'RFP Project Manager'!$E$27</f>
        <v>0</v>
      </c>
      <c r="N98" s="53">
        <f>F98*'RFP Project Manager'!$E$36*'RFP Project Manager'!$E$27</f>
        <v>0</v>
      </c>
      <c r="O98" s="53">
        <f>G98*'RFP Project Manager'!$E$37*'RFP Project Manager'!$E$27</f>
        <v>0</v>
      </c>
      <c r="P98" s="52"/>
    </row>
    <row r="99" spans="1:16" ht="15.75" customHeight="1" thickBot="1" x14ac:dyDescent="0.3">
      <c r="D99" s="163" t="str">
        <f>'RFP Project Manager'!$C$28</f>
        <v>Reporting</v>
      </c>
      <c r="E99" s="46">
        <f>COUNTIFS(Budgeting!$D:$D,'RFP Project Manager'!$D$35,Budgeting!$AB:$AB,'RFP Project Manager'!$D$28)</f>
        <v>0</v>
      </c>
      <c r="F99" s="45">
        <f>COUNTIFS(Budgeting!$D:$D,'RFP Project Manager'!$D$36,Budgeting!$AB:$AB,'RFP Project Manager'!$D$28)</f>
        <v>0</v>
      </c>
      <c r="G99" s="44">
        <f>COUNTIFS(Budgeting!$D:$D,'RFP Project Manager'!$D$37,Budgeting!$AB:$AB,'RFP Project Manager'!$D$28)</f>
        <v>0</v>
      </c>
      <c r="H99" s="43">
        <f t="shared" si="7"/>
        <v>0</v>
      </c>
      <c r="I99" s="42">
        <f>COUNTIFS(Budgeting!$H:$H,"&lt;&gt;",Budgeting!$AB:$AB,'RFP Project Manager'!$D$28)</f>
        <v>0</v>
      </c>
      <c r="J99" s="126"/>
      <c r="L99" s="58" t="str">
        <f>'RFP Project Manager'!$D$28</f>
        <v>R</v>
      </c>
      <c r="M99" s="53">
        <f>E99*'RFP Project Manager'!$E$35*'RFP Project Manager'!$E$28</f>
        <v>0</v>
      </c>
      <c r="N99" s="53">
        <f>F99*'RFP Project Manager'!$E$36*'RFP Project Manager'!$E$28</f>
        <v>0</v>
      </c>
      <c r="O99" s="53">
        <f>G99*'RFP Project Manager'!$E$37*'RFP Project Manager'!$E$28</f>
        <v>0</v>
      </c>
      <c r="P99" s="52"/>
    </row>
    <row r="100" spans="1:16" ht="15.75" customHeight="1" thickBot="1" x14ac:dyDescent="0.3">
      <c r="D100" s="161" t="str">
        <f>'RFP Project Manager'!$C$29</f>
        <v>Third Party</v>
      </c>
      <c r="E100" s="51">
        <f>COUNTIFS(Budgeting!$D:$D,'RFP Project Manager'!$D$35,Budgeting!$AB:$AB,'RFP Project Manager'!$D$29)</f>
        <v>0</v>
      </c>
      <c r="F100" s="50">
        <f>COUNTIFS(Budgeting!$D:$D,'RFP Project Manager'!$D$36,Budgeting!$AB:$AB,'RFP Project Manager'!$D$29)</f>
        <v>0</v>
      </c>
      <c r="G100" s="49">
        <f>COUNTIFS(Budgeting!$D:$D,'RFP Project Manager'!$D$37,Budgeting!$AB:$AB,'RFP Project Manager'!$D$29)</f>
        <v>0</v>
      </c>
      <c r="H100" s="48">
        <f t="shared" si="7"/>
        <v>0</v>
      </c>
      <c r="I100" s="47">
        <f>COUNTIFS(Budgeting!$H:$H,"&lt;&gt;",Budgeting!$AB:$AB,'RFP Project Manager'!$D$29)</f>
        <v>0</v>
      </c>
      <c r="J100" s="126"/>
      <c r="L100" s="58" t="str">
        <f>'RFP Project Manager'!$D$29</f>
        <v>T</v>
      </c>
      <c r="M100" s="53">
        <f>E100*'RFP Project Manager'!$E$35*'RFP Project Manager'!$E$29</f>
        <v>0</v>
      </c>
      <c r="N100" s="53">
        <f>F100*'RFP Project Manager'!$E$36*'RFP Project Manager'!$E$29</f>
        <v>0</v>
      </c>
      <c r="O100" s="53">
        <f>G100*'RFP Project Manager'!$E$37*'RFP Project Manager'!$E$29</f>
        <v>0</v>
      </c>
      <c r="P100" s="52"/>
    </row>
    <row r="101" spans="1:16" ht="15.75" customHeight="1" thickBot="1" x14ac:dyDescent="0.3">
      <c r="A101" s="64" t="s">
        <v>1192</v>
      </c>
      <c r="B101" s="63"/>
      <c r="D101" s="165" t="str">
        <f>'RFP Project Manager'!$C$30</f>
        <v>Modification</v>
      </c>
      <c r="E101" s="46">
        <f>COUNTIFS(Budgeting!$D:$D,'RFP Project Manager'!$D$35,Budgeting!$AB:$AB,'RFP Project Manager'!$D$30)</f>
        <v>0</v>
      </c>
      <c r="F101" s="45">
        <f>COUNTIFS(Budgeting!$D:$D,'RFP Project Manager'!$D$36,Budgeting!$AB:$AB,'RFP Project Manager'!$D$30)</f>
        <v>0</v>
      </c>
      <c r="G101" s="44">
        <f>COUNTIFS(Budgeting!$D:$D,'RFP Project Manager'!$D$37,Budgeting!$AB:$AB,'RFP Project Manager'!$D$30)</f>
        <v>0</v>
      </c>
      <c r="H101" s="43">
        <f t="shared" si="7"/>
        <v>0</v>
      </c>
      <c r="I101" s="42">
        <f>COUNTIFS(Budgeting!$H:$H,"&lt;&gt;",Budgeting!$AB:$AB,'RFP Project Manager'!$D$30)</f>
        <v>0</v>
      </c>
      <c r="J101" s="126"/>
      <c r="L101" s="58" t="str">
        <f>'RFP Project Manager'!$D$30</f>
        <v>M</v>
      </c>
      <c r="M101" s="53">
        <f>E101*'RFP Project Manager'!$E$35*'RFP Project Manager'!$E$30</f>
        <v>0</v>
      </c>
      <c r="N101" s="53">
        <f>F101*'RFP Project Manager'!$E$36*'RFP Project Manager'!$E$30</f>
        <v>0</v>
      </c>
      <c r="O101" s="53">
        <f>G101*'RFP Project Manager'!$E$37*'RFP Project Manager'!$E$30</f>
        <v>0</v>
      </c>
      <c r="P101" s="52"/>
    </row>
    <row r="102" spans="1:16" ht="15.75" customHeight="1" thickBot="1" x14ac:dyDescent="0.3">
      <c r="A102" s="62" t="s">
        <v>1191</v>
      </c>
      <c r="B102" s="61"/>
      <c r="D102" s="164" t="str">
        <f>'RFP Project Manager'!$C$31</f>
        <v>Future</v>
      </c>
      <c r="E102" s="51">
        <f>COUNTIFS(Budgeting!$D:$D,'RFP Project Manager'!$D$35,Budgeting!$AB:$AB,'RFP Project Manager'!$D$31)</f>
        <v>0</v>
      </c>
      <c r="F102" s="50">
        <f>COUNTIFS(Budgeting!$D:$D,'RFP Project Manager'!$D$36,Budgeting!$AB:$AB,'RFP Project Manager'!$D$31)</f>
        <v>0</v>
      </c>
      <c r="G102" s="49">
        <f>COUNTIFS(Budgeting!$D:$D,'RFP Project Manager'!$D$37,Budgeting!$AB:$AB,'RFP Project Manager'!$D$31)</f>
        <v>0</v>
      </c>
      <c r="H102" s="48">
        <f t="shared" si="7"/>
        <v>0</v>
      </c>
      <c r="I102" s="47">
        <f>COUNTIFS(Budgeting!$H:$H,"&lt;&gt;",Budgeting!$AB:$AB,'RFP Project Manager'!$D$31)</f>
        <v>0</v>
      </c>
      <c r="J102" s="126"/>
      <c r="L102" s="58" t="str">
        <f>'RFP Project Manager'!$D$31</f>
        <v>F</v>
      </c>
      <c r="M102" s="53">
        <f>E102*'RFP Project Manager'!$E$35*'RFP Project Manager'!$E$31</f>
        <v>0</v>
      </c>
      <c r="N102" s="53">
        <f>F102*'RFP Project Manager'!$E$36*'RFP Project Manager'!$E$31</f>
        <v>0</v>
      </c>
      <c r="O102" s="53">
        <f>G102*'RFP Project Manager'!$E$37*'RFP Project Manager'!$E$31</f>
        <v>0</v>
      </c>
      <c r="P102" s="52"/>
    </row>
    <row r="103" spans="1:16" ht="15.75" customHeight="1" thickBot="1" x14ac:dyDescent="0.3">
      <c r="A103" s="60" t="str">
        <f>IF(Budgeting!$AC$6&gt;0,"Yes","No")</f>
        <v>No</v>
      </c>
      <c r="B103" s="59">
        <f>IF(A103="Yes",1,0)</f>
        <v>0</v>
      </c>
      <c r="D103" s="166" t="str">
        <f>'RFP Project Manager'!$C$32</f>
        <v>Not Available</v>
      </c>
      <c r="E103" s="46">
        <f>COUNTIFS(Budgeting!$D:$D,'RFP Project Manager'!$D$35,Budgeting!$AB:$AB,'RFP Project Manager'!$D$32)</f>
        <v>37</v>
      </c>
      <c r="F103" s="45">
        <f>COUNTIFS(Budgeting!$D:$D,'RFP Project Manager'!$D$36,Budgeting!$AB:$AB,'RFP Project Manager'!$D$32)</f>
        <v>17</v>
      </c>
      <c r="G103" s="44">
        <f>COUNTIFS(Budgeting!$D:$D,'RFP Project Manager'!$D$37,Budgeting!$AB:$AB,'RFP Project Manager'!$D$32)</f>
        <v>6</v>
      </c>
      <c r="H103" s="43">
        <f t="shared" si="7"/>
        <v>60</v>
      </c>
      <c r="I103" s="42">
        <f>COUNTIFS(Budgeting!$H:$H,"&lt;&gt;",Budgeting!$AB:$AB,'RFP Project Manager'!$D$32)</f>
        <v>0</v>
      </c>
      <c r="J103" s="126"/>
      <c r="L103" s="58" t="str">
        <f>'RFP Project Manager'!$D$32</f>
        <v>N</v>
      </c>
      <c r="M103" s="53">
        <f>E103*'RFP Project Manager'!$E$35*'RFP Project Manager'!$E$32</f>
        <v>0</v>
      </c>
      <c r="N103" s="53">
        <f>F103*'RFP Project Manager'!$E$36*'RFP Project Manager'!$E$32</f>
        <v>0</v>
      </c>
      <c r="O103" s="53">
        <f>G103*'RFP Project Manager'!$E$37*'RFP Project Manager'!$E$32</f>
        <v>0</v>
      </c>
      <c r="P103" s="52"/>
    </row>
    <row r="104" spans="1:16" ht="15.75" customHeight="1" thickBot="1" x14ac:dyDescent="0.3">
      <c r="D104" s="152" t="s">
        <v>1194</v>
      </c>
      <c r="E104" s="153">
        <f>SUM(E98:E103)</f>
        <v>37</v>
      </c>
      <c r="F104" s="153">
        <f>SUM(F98:F103)</f>
        <v>17</v>
      </c>
      <c r="G104" s="153">
        <f>SUM(G98:G103)</f>
        <v>6</v>
      </c>
      <c r="H104" s="154">
        <f>SUM(H98:H103)</f>
        <v>60</v>
      </c>
      <c r="I104" s="154">
        <f>SUM(I98:I103)</f>
        <v>0</v>
      </c>
      <c r="J104" s="155"/>
      <c r="L104" s="58" t="str">
        <f>D104</f>
        <v>Total:</v>
      </c>
      <c r="M104" s="53">
        <f>SUM(M98:M103)</f>
        <v>0</v>
      </c>
      <c r="N104" s="53">
        <f>SUM(N98:N103)</f>
        <v>0</v>
      </c>
      <c r="O104" s="53">
        <f>SUM(O98:O103)</f>
        <v>0</v>
      </c>
      <c r="P104" s="52"/>
    </row>
    <row r="105" spans="1:16" ht="15.75" customHeight="1" thickBot="1" x14ac:dyDescent="0.3">
      <c r="D105" s="136"/>
      <c r="E105" s="38"/>
      <c r="F105" s="38"/>
      <c r="G105" s="38"/>
      <c r="H105" s="137"/>
      <c r="I105" s="125"/>
      <c r="J105" s="126"/>
      <c r="L105" s="53" t="s">
        <v>1190</v>
      </c>
      <c r="M105" s="57">
        <f>IF(M97=0,"NA",M104/M97)</f>
        <v>0</v>
      </c>
      <c r="N105" s="57">
        <f>IF(N97=0,"NA",N104/N97)</f>
        <v>0</v>
      </c>
      <c r="O105" s="57">
        <f>IF(O97=0,"NA",O104/O97)</f>
        <v>0</v>
      </c>
      <c r="P105" s="52"/>
    </row>
    <row r="106" spans="1:16" ht="15.75" customHeight="1" thickBot="1" x14ac:dyDescent="0.3">
      <c r="D106" s="490" t="str">
        <f ca="1">'RFP Project Manager'!D45&amp;" - "&amp;'RFP Project Manager'!C45</f>
        <v>4.7 - Cash Management</v>
      </c>
      <c r="E106" s="491"/>
      <c r="F106" s="491"/>
      <c r="G106" s="151"/>
      <c r="H106" s="151"/>
      <c r="I106" s="151" t="str">
        <f>$I$51</f>
        <v xml:space="preserve">Overall Compliance: </v>
      </c>
      <c r="J106" s="134" t="str">
        <f>IF(SUM(M115:O115)=0,"N/A",SUM(M115:O115)/SUM(M108:O108))</f>
        <v>N/A</v>
      </c>
      <c r="L106" s="53"/>
      <c r="M106" s="53"/>
      <c r="N106" s="53"/>
      <c r="O106" s="53"/>
      <c r="P106" s="52"/>
    </row>
    <row r="107" spans="1:16" ht="15.75" customHeight="1" thickBot="1" x14ac:dyDescent="0.3">
      <c r="D107" s="492" t="str">
        <f>$D$52</f>
        <v>Availability</v>
      </c>
      <c r="E107" s="494" t="str">
        <f>$E$52</f>
        <v>Priority</v>
      </c>
      <c r="F107" s="494"/>
      <c r="G107" s="494"/>
      <c r="H107" s="515" t="str">
        <f>$H$52</f>
        <v>Total</v>
      </c>
      <c r="I107" s="517" t="str">
        <f>$I$52</f>
        <v>Comments</v>
      </c>
      <c r="J107" s="535" t="str">
        <f>$J$52</f>
        <v>Availability by Type</v>
      </c>
      <c r="L107" s="53"/>
      <c r="M107" s="58" t="str">
        <f>'RFP Project Manager'!$D$35</f>
        <v>H</v>
      </c>
      <c r="N107" s="58" t="str">
        <f>'RFP Project Manager'!$D$36</f>
        <v>M</v>
      </c>
      <c r="O107" s="58" t="str">
        <f>'RFP Project Manager'!$D$37</f>
        <v>L</v>
      </c>
      <c r="P107" s="52"/>
    </row>
    <row r="108" spans="1:16" ht="15.75" customHeight="1" thickBot="1" x14ac:dyDescent="0.3">
      <c r="D108" s="493"/>
      <c r="E108" s="67" t="str">
        <f>'RFP Project Manager'!$C$35</f>
        <v>High</v>
      </c>
      <c r="F108" s="66" t="str">
        <f>'RFP Project Manager'!$C$36</f>
        <v>Medium</v>
      </c>
      <c r="G108" s="65" t="str">
        <f>'RFP Project Manager'!$C$37</f>
        <v>Low</v>
      </c>
      <c r="H108" s="516"/>
      <c r="I108" s="518"/>
      <c r="J108" s="536"/>
      <c r="L108" s="58" t="s">
        <v>1193</v>
      </c>
      <c r="M108" s="53">
        <f>E115*'RFP Project Manager'!$E$35*'RFP Project Manager'!$E$27</f>
        <v>40</v>
      </c>
      <c r="N108" s="53">
        <f>F115*'RFP Project Manager'!$E$36*'RFP Project Manager'!$E$27</f>
        <v>4</v>
      </c>
      <c r="O108" s="53">
        <f>G115*'RFP Project Manager'!$E$37*'RFP Project Manager'!$E$27</f>
        <v>0</v>
      </c>
      <c r="P108" s="52"/>
    </row>
    <row r="109" spans="1:16" ht="15.75" customHeight="1" thickBot="1" x14ac:dyDescent="0.3">
      <c r="D109" s="162" t="str">
        <f>'RFP Project Manager'!$C$27</f>
        <v>Yes</v>
      </c>
      <c r="E109" s="51">
        <f>COUNTIFS('Cash Management'!$D:$D,'RFP Project Manager'!$D$35,'Cash Management'!$AB:$AB,'RFP Project Manager'!$D$27)</f>
        <v>0</v>
      </c>
      <c r="F109" s="50">
        <f>COUNTIFS('Cash Management'!$D:$D,'RFP Project Manager'!$D$36,'Cash Management'!$AB:$AB,'RFP Project Manager'!$D$27)</f>
        <v>0</v>
      </c>
      <c r="G109" s="49">
        <f>COUNTIFS('Cash Management'!$D:$D,'RFP Project Manager'!$D$37,'Cash Management'!$AB:$AB,'RFP Project Manager'!$D$27)</f>
        <v>0</v>
      </c>
      <c r="H109" s="48">
        <f t="shared" ref="H109:H114" si="8">SUM(E109:G109)</f>
        <v>0</v>
      </c>
      <c r="I109" s="47">
        <f>COUNTIFS('Cash Management'!$H:$H,"&lt;&gt;",'Cash Management'!$AB:$AB,'RFP Project Manager'!$D$27)</f>
        <v>0</v>
      </c>
      <c r="J109" s="135"/>
      <c r="L109" s="58" t="str">
        <f>'RFP Project Manager'!$D$27</f>
        <v>Y</v>
      </c>
      <c r="M109" s="53">
        <f>E109*'RFP Project Manager'!$E$35*'RFP Project Manager'!$E$27</f>
        <v>0</v>
      </c>
      <c r="N109" s="53">
        <f>F109*'RFP Project Manager'!$E$36*'RFP Project Manager'!$E$27</f>
        <v>0</v>
      </c>
      <c r="O109" s="53">
        <f>G109*'RFP Project Manager'!$E$37*'RFP Project Manager'!$E$27</f>
        <v>0</v>
      </c>
      <c r="P109" s="52"/>
    </row>
    <row r="110" spans="1:16" ht="15.75" customHeight="1" thickBot="1" x14ac:dyDescent="0.3">
      <c r="D110" s="163" t="str">
        <f>'RFP Project Manager'!$C$28</f>
        <v>Reporting</v>
      </c>
      <c r="E110" s="46">
        <f>COUNTIFS('Cash Management'!$D:$D,'RFP Project Manager'!$D$35,'Cash Management'!$AB:$AB,'RFP Project Manager'!$D$28)</f>
        <v>0</v>
      </c>
      <c r="F110" s="45">
        <f>COUNTIFS('Cash Management'!$D:$D,'RFP Project Manager'!$D$36,'Cash Management'!$AB:$AB,'RFP Project Manager'!$D$28)</f>
        <v>0</v>
      </c>
      <c r="G110" s="44">
        <f>COUNTIFS('Cash Management'!$D:$D,'RFP Project Manager'!$D$37,'Cash Management'!$AB:$AB,'RFP Project Manager'!$D$28)</f>
        <v>0</v>
      </c>
      <c r="H110" s="43">
        <f t="shared" si="8"/>
        <v>0</v>
      </c>
      <c r="I110" s="42">
        <f>COUNTIFS('Cash Management'!$H:$H,"&lt;&gt;",'Cash Management'!$AB:$AB,'RFP Project Manager'!$D$28)</f>
        <v>0</v>
      </c>
      <c r="J110" s="126"/>
      <c r="L110" s="58" t="str">
        <f>'RFP Project Manager'!$D$28</f>
        <v>R</v>
      </c>
      <c r="M110" s="53">
        <f>E110*'RFP Project Manager'!$E$35*'RFP Project Manager'!$E$28</f>
        <v>0</v>
      </c>
      <c r="N110" s="53">
        <f>F110*'RFP Project Manager'!$E$36*'RFP Project Manager'!$E$28</f>
        <v>0</v>
      </c>
      <c r="O110" s="53">
        <f>G110*'RFP Project Manager'!$E$37*'RFP Project Manager'!$E$28</f>
        <v>0</v>
      </c>
      <c r="P110" s="52"/>
    </row>
    <row r="111" spans="1:16" ht="15.75" customHeight="1" thickBot="1" x14ac:dyDescent="0.3">
      <c r="D111" s="161" t="str">
        <f>'RFP Project Manager'!$C$29</f>
        <v>Third Party</v>
      </c>
      <c r="E111" s="51">
        <f>COUNTIFS('Cash Management'!$D:$D,'RFP Project Manager'!$D$35,'Cash Management'!$AB:$AB,'RFP Project Manager'!$D$29)</f>
        <v>0</v>
      </c>
      <c r="F111" s="50">
        <f>COUNTIFS('Cash Management'!$D:$D,'RFP Project Manager'!$D$36,'Cash Management'!$AB:$AB,'RFP Project Manager'!$D$29)</f>
        <v>0</v>
      </c>
      <c r="G111" s="49">
        <f>COUNTIFS('Cash Management'!$D:$D,'RFP Project Manager'!$D$37,'Cash Management'!$AB:$AB,'RFP Project Manager'!$D$29)</f>
        <v>0</v>
      </c>
      <c r="H111" s="48">
        <f t="shared" si="8"/>
        <v>0</v>
      </c>
      <c r="I111" s="47">
        <f>COUNTIFS('Cash Management'!$H:$H,"&lt;&gt;",'Cash Management'!$AB:$AB,'RFP Project Manager'!$D$29)</f>
        <v>0</v>
      </c>
      <c r="J111" s="126"/>
      <c r="L111" s="58" t="str">
        <f>'RFP Project Manager'!$D$29</f>
        <v>T</v>
      </c>
      <c r="M111" s="53">
        <f>E111*'RFP Project Manager'!$E$35*'RFP Project Manager'!$E$29</f>
        <v>0</v>
      </c>
      <c r="N111" s="53">
        <f>F111*'RFP Project Manager'!$E$36*'RFP Project Manager'!$E$29</f>
        <v>0</v>
      </c>
      <c r="O111" s="53">
        <f>G111*'RFP Project Manager'!$E$37*'RFP Project Manager'!$E$29</f>
        <v>0</v>
      </c>
      <c r="P111" s="52"/>
    </row>
    <row r="112" spans="1:16" ht="15.75" customHeight="1" thickBot="1" x14ac:dyDescent="0.3">
      <c r="A112" s="64" t="s">
        <v>1192</v>
      </c>
      <c r="B112" s="63"/>
      <c r="D112" s="165" t="str">
        <f>'RFP Project Manager'!$C$30</f>
        <v>Modification</v>
      </c>
      <c r="E112" s="46">
        <f>COUNTIFS('Cash Management'!$D:$D,'RFP Project Manager'!$D$35,'Cash Management'!$AB:$AB,'RFP Project Manager'!$D$30)</f>
        <v>0</v>
      </c>
      <c r="F112" s="45">
        <f>COUNTIFS('Cash Management'!$D:$D,'RFP Project Manager'!$D$36,'Cash Management'!$AB:$AB,'RFP Project Manager'!$D$30)</f>
        <v>0</v>
      </c>
      <c r="G112" s="44">
        <f>COUNTIFS('Cash Management'!$D:$D,'RFP Project Manager'!$D$37,'Cash Management'!$AB:$AB,'RFP Project Manager'!$D$30)</f>
        <v>0</v>
      </c>
      <c r="H112" s="43">
        <f t="shared" si="8"/>
        <v>0</v>
      </c>
      <c r="I112" s="42">
        <f>COUNTIFS('Cash Management'!$H:$H,"&lt;&gt;",'Cash Management'!$AB:$AB,'RFP Project Manager'!$D$30)</f>
        <v>0</v>
      </c>
      <c r="J112" s="126"/>
      <c r="L112" s="58" t="str">
        <f>'RFP Project Manager'!$D$30</f>
        <v>M</v>
      </c>
      <c r="M112" s="53">
        <f>E112*'RFP Project Manager'!$E$35*'RFP Project Manager'!$E$30</f>
        <v>0</v>
      </c>
      <c r="N112" s="53">
        <f>F112*'RFP Project Manager'!$E$36*'RFP Project Manager'!$E$30</f>
        <v>0</v>
      </c>
      <c r="O112" s="53">
        <f>G112*'RFP Project Manager'!$E$37*'RFP Project Manager'!$E$30</f>
        <v>0</v>
      </c>
      <c r="P112" s="52"/>
    </row>
    <row r="113" spans="1:16" ht="15.75" customHeight="1" thickBot="1" x14ac:dyDescent="0.3">
      <c r="A113" s="62" t="s">
        <v>1191</v>
      </c>
      <c r="B113" s="61"/>
      <c r="D113" s="164" t="str">
        <f>'RFP Project Manager'!$C$31</f>
        <v>Future</v>
      </c>
      <c r="E113" s="51">
        <f>COUNTIFS('Cash Management'!$D:$D,'RFP Project Manager'!$D$35,'Cash Management'!$AB:$AB,'RFP Project Manager'!$D$31)</f>
        <v>0</v>
      </c>
      <c r="F113" s="50">
        <f>COUNTIFS('Cash Management'!$D:$D,'RFP Project Manager'!$D$36,'Cash Management'!$AB:$AB,'RFP Project Manager'!$D$31)</f>
        <v>0</v>
      </c>
      <c r="G113" s="49">
        <f>COUNTIFS('Cash Management'!$D:$D,'RFP Project Manager'!$D$37,'Cash Management'!$AB:$AB,'RFP Project Manager'!$D$31)</f>
        <v>0</v>
      </c>
      <c r="H113" s="48">
        <f t="shared" si="8"/>
        <v>0</v>
      </c>
      <c r="I113" s="47">
        <f>COUNTIFS('Cash Management'!$H:$H,"&lt;&gt;",'Cash Management'!$AB:$AB,'RFP Project Manager'!$D$31)</f>
        <v>0</v>
      </c>
      <c r="J113" s="126"/>
      <c r="L113" s="58" t="str">
        <f>'RFP Project Manager'!$D$31</f>
        <v>F</v>
      </c>
      <c r="M113" s="53">
        <f>E113*'RFP Project Manager'!$E$35*'RFP Project Manager'!$E$31</f>
        <v>0</v>
      </c>
      <c r="N113" s="53">
        <f>F113*'RFP Project Manager'!$E$36*'RFP Project Manager'!$E$31</f>
        <v>0</v>
      </c>
      <c r="O113" s="53">
        <f>G113*'RFP Project Manager'!$E$37*'RFP Project Manager'!$E$31</f>
        <v>0</v>
      </c>
      <c r="P113" s="52"/>
    </row>
    <row r="114" spans="1:16" ht="15.75" customHeight="1" thickBot="1" x14ac:dyDescent="0.3">
      <c r="A114" s="60" t="str">
        <f>IF('Cash Management'!$AC$6&gt;0,"Yes","No")</f>
        <v>No</v>
      </c>
      <c r="B114" s="59">
        <f>IF(A114="Yes",1,0)</f>
        <v>0</v>
      </c>
      <c r="D114" s="166" t="str">
        <f>'RFP Project Manager'!$C$32</f>
        <v>Not Available</v>
      </c>
      <c r="E114" s="46">
        <f>COUNTIFS('Cash Management'!$D:$D,'RFP Project Manager'!$D$35,'Cash Management'!$AB:$AB,'RFP Project Manager'!$D$32)</f>
        <v>10</v>
      </c>
      <c r="F114" s="45">
        <f>COUNTIFS('Cash Management'!$D:$D,'RFP Project Manager'!$D$36,'Cash Management'!$AB:$AB,'RFP Project Manager'!$D$32)</f>
        <v>2</v>
      </c>
      <c r="G114" s="44">
        <f>COUNTIFS('Cash Management'!$D:$D,'RFP Project Manager'!$D$37,'Cash Management'!$AB:$AB,'RFP Project Manager'!$D$32)</f>
        <v>0</v>
      </c>
      <c r="H114" s="43">
        <f t="shared" si="8"/>
        <v>12</v>
      </c>
      <c r="I114" s="42">
        <f>COUNTIFS('Cash Management'!$H:$H,"&lt;&gt;",'Cash Management'!$AB:$AB,'RFP Project Manager'!$D$32)</f>
        <v>0</v>
      </c>
      <c r="J114" s="126"/>
      <c r="L114" s="58" t="str">
        <f>'RFP Project Manager'!$D$32</f>
        <v>N</v>
      </c>
      <c r="M114" s="53">
        <f>E114*'RFP Project Manager'!$E$35*'RFP Project Manager'!$E$32</f>
        <v>0</v>
      </c>
      <c r="N114" s="53">
        <f>F114*'RFP Project Manager'!$E$36*'RFP Project Manager'!$E$32</f>
        <v>0</v>
      </c>
      <c r="O114" s="53">
        <f>G114*'RFP Project Manager'!$E$37*'RFP Project Manager'!$E$32</f>
        <v>0</v>
      </c>
      <c r="P114" s="52"/>
    </row>
    <row r="115" spans="1:16" ht="15.75" customHeight="1" thickBot="1" x14ac:dyDescent="0.3">
      <c r="D115" s="152" t="s">
        <v>1194</v>
      </c>
      <c r="E115" s="153">
        <f>SUM(E109:E114)</f>
        <v>10</v>
      </c>
      <c r="F115" s="153">
        <f>SUM(F109:F114)</f>
        <v>2</v>
      </c>
      <c r="G115" s="153">
        <f>SUM(G109:G114)</f>
        <v>0</v>
      </c>
      <c r="H115" s="154">
        <f>SUM(H109:H114)</f>
        <v>12</v>
      </c>
      <c r="I115" s="154">
        <f>SUM(I109:I114)</f>
        <v>0</v>
      </c>
      <c r="J115" s="155"/>
      <c r="L115" s="58" t="str">
        <f>D115</f>
        <v>Total:</v>
      </c>
      <c r="M115" s="53">
        <f>SUM(M109:M114)</f>
        <v>0</v>
      </c>
      <c r="N115" s="53">
        <f>SUM(N109:N114)</f>
        <v>0</v>
      </c>
      <c r="O115" s="53">
        <f>SUM(O109:O114)</f>
        <v>0</v>
      </c>
      <c r="P115" s="52"/>
    </row>
    <row r="116" spans="1:16" ht="15.75" customHeight="1" thickBot="1" x14ac:dyDescent="0.3">
      <c r="D116" s="157"/>
      <c r="E116" s="74"/>
      <c r="F116" s="74"/>
      <c r="G116" s="74"/>
      <c r="H116" s="158"/>
      <c r="I116" s="159"/>
      <c r="J116" s="160"/>
      <c r="L116" s="53" t="s">
        <v>1190</v>
      </c>
      <c r="M116" s="57">
        <f>IF(M108=0,"NA",M115/M108)</f>
        <v>0</v>
      </c>
      <c r="N116" s="57">
        <f>IF(N108=0,"NA",N115/N108)</f>
        <v>0</v>
      </c>
      <c r="O116" s="57" t="str">
        <f>IF(O108=0,"NA",O115/O108)</f>
        <v>NA</v>
      </c>
      <c r="P116" s="52"/>
    </row>
    <row r="117" spans="1:16" ht="15.75" customHeight="1" thickBot="1" x14ac:dyDescent="0.3">
      <c r="D117" s="490" t="str">
        <f ca="1">'RFP Project Manager'!D46&amp;" - "&amp;'RFP Project Manager'!C46</f>
        <v>4.8 - Contract Management</v>
      </c>
      <c r="E117" s="491"/>
      <c r="F117" s="491"/>
      <c r="G117" s="151"/>
      <c r="H117" s="151"/>
      <c r="I117" s="151" t="str">
        <f>$I$51</f>
        <v xml:space="preserve">Overall Compliance: </v>
      </c>
      <c r="J117" s="134" t="str">
        <f>IF(SUM(M126:O126)=0,"N/A",SUM(M126:O126)/SUM(M119:O119))</f>
        <v>N/A</v>
      </c>
      <c r="L117" s="53"/>
      <c r="M117" s="53"/>
      <c r="N117" s="53"/>
      <c r="O117" s="53"/>
      <c r="P117" s="52"/>
    </row>
    <row r="118" spans="1:16" ht="15.75" customHeight="1" thickBot="1" x14ac:dyDescent="0.3">
      <c r="D118" s="492" t="str">
        <f>$D$52</f>
        <v>Availability</v>
      </c>
      <c r="E118" s="494" t="str">
        <f>$E$52</f>
        <v>Priority</v>
      </c>
      <c r="F118" s="494"/>
      <c r="G118" s="494"/>
      <c r="H118" s="515" t="str">
        <f>$H$52</f>
        <v>Total</v>
      </c>
      <c r="I118" s="517" t="str">
        <f>$I$52</f>
        <v>Comments</v>
      </c>
      <c r="J118" s="535" t="str">
        <f>$J$52</f>
        <v>Availability by Type</v>
      </c>
      <c r="L118" s="53"/>
      <c r="M118" s="58" t="str">
        <f>'RFP Project Manager'!$D$35</f>
        <v>H</v>
      </c>
      <c r="N118" s="58" t="str">
        <f>'RFP Project Manager'!$D$36</f>
        <v>M</v>
      </c>
      <c r="O118" s="58" t="str">
        <f>'RFP Project Manager'!$D$37</f>
        <v>L</v>
      </c>
      <c r="P118" s="52"/>
    </row>
    <row r="119" spans="1:16" ht="15.75" customHeight="1" thickBot="1" x14ac:dyDescent="0.3">
      <c r="D119" s="493"/>
      <c r="E119" s="67" t="str">
        <f>'RFP Project Manager'!$C$35</f>
        <v>High</v>
      </c>
      <c r="F119" s="66" t="str">
        <f>'RFP Project Manager'!$C$36</f>
        <v>Medium</v>
      </c>
      <c r="G119" s="65" t="str">
        <f>'RFP Project Manager'!$C$37</f>
        <v>Low</v>
      </c>
      <c r="H119" s="516"/>
      <c r="I119" s="518"/>
      <c r="J119" s="536"/>
      <c r="L119" s="58" t="s">
        <v>1193</v>
      </c>
      <c r="M119" s="53">
        <f>E126*'RFP Project Manager'!$E$35*'RFP Project Manager'!$E$27</f>
        <v>104</v>
      </c>
      <c r="N119" s="53">
        <f>F126*'RFP Project Manager'!$E$36*'RFP Project Manager'!$E$27</f>
        <v>14</v>
      </c>
      <c r="O119" s="53">
        <f>G126*'RFP Project Manager'!$E$37*'RFP Project Manager'!$E$27</f>
        <v>2</v>
      </c>
      <c r="P119" s="52"/>
    </row>
    <row r="120" spans="1:16" ht="15.75" customHeight="1" thickBot="1" x14ac:dyDescent="0.3">
      <c r="D120" s="162" t="str">
        <f>'RFP Project Manager'!$C$27</f>
        <v>Yes</v>
      </c>
      <c r="E120" s="51">
        <f>COUNTIFS('Contract Management'!$D:$D,'RFP Project Manager'!$D$35,'Contract Management'!$AB:$AB,'RFP Project Manager'!$D$27)</f>
        <v>0</v>
      </c>
      <c r="F120" s="50">
        <f>COUNTIFS('Contract Management'!$D:$D,'RFP Project Manager'!$D$36,'Contract Management'!$AB:$AB,'RFP Project Manager'!$D$27)</f>
        <v>0</v>
      </c>
      <c r="G120" s="49">
        <f>COUNTIFS('Contract Management'!$D:$D,'RFP Project Manager'!$D$37,'Contract Management'!$AB:$AB,'RFP Project Manager'!$D$27)</f>
        <v>0</v>
      </c>
      <c r="H120" s="48">
        <f t="shared" ref="H120:H125" si="9">SUM(E120:G120)</f>
        <v>0</v>
      </c>
      <c r="I120" s="47">
        <f>COUNTIFS('Contract Management'!$H:$H,"&lt;&gt;",'Contract Management'!$AB:$AB,'RFP Project Manager'!$D$27)</f>
        <v>0</v>
      </c>
      <c r="J120" s="135"/>
      <c r="L120" s="58" t="str">
        <f>'RFP Project Manager'!$D$27</f>
        <v>Y</v>
      </c>
      <c r="M120" s="53">
        <f>E120*'RFP Project Manager'!$E$35*'RFP Project Manager'!$E$27</f>
        <v>0</v>
      </c>
      <c r="N120" s="53">
        <f>F120*'RFP Project Manager'!$E$36*'RFP Project Manager'!$E$27</f>
        <v>0</v>
      </c>
      <c r="O120" s="53">
        <f>G120*'RFP Project Manager'!$E$37*'RFP Project Manager'!$E$27</f>
        <v>0</v>
      </c>
      <c r="P120" s="52"/>
    </row>
    <row r="121" spans="1:16" ht="15.75" customHeight="1" thickBot="1" x14ac:dyDescent="0.3">
      <c r="D121" s="163" t="str">
        <f>'RFP Project Manager'!$C$28</f>
        <v>Reporting</v>
      </c>
      <c r="E121" s="46">
        <f>COUNTIFS('Contract Management'!$D:$D,'RFP Project Manager'!$D$35,'Contract Management'!$AB:$AB,'RFP Project Manager'!$D$28)</f>
        <v>0</v>
      </c>
      <c r="F121" s="45">
        <f>COUNTIFS('Contract Management'!$D:$D,'RFP Project Manager'!$D$36,'Contract Management'!$AB:$AB,'RFP Project Manager'!$D$28)</f>
        <v>0</v>
      </c>
      <c r="G121" s="44">
        <f>COUNTIFS('Contract Management'!$D:$D,'RFP Project Manager'!$D$37,'Contract Management'!$AB:$AB,'RFP Project Manager'!$D$28)</f>
        <v>0</v>
      </c>
      <c r="H121" s="43">
        <f t="shared" si="9"/>
        <v>0</v>
      </c>
      <c r="I121" s="42">
        <f>COUNTIFS('Contract Management'!$H:$H,"&lt;&gt;",'Contract Management'!$AB:$AB,'RFP Project Manager'!$D$28)</f>
        <v>0</v>
      </c>
      <c r="J121" s="126"/>
      <c r="L121" s="58" t="str">
        <f>'RFP Project Manager'!$D$28</f>
        <v>R</v>
      </c>
      <c r="M121" s="53">
        <f>E121*'RFP Project Manager'!$E$35*'RFP Project Manager'!$E$28</f>
        <v>0</v>
      </c>
      <c r="N121" s="53">
        <f>F121*'RFP Project Manager'!$E$36*'RFP Project Manager'!$E$28</f>
        <v>0</v>
      </c>
      <c r="O121" s="53">
        <f>G121*'RFP Project Manager'!$E$37*'RFP Project Manager'!$E$28</f>
        <v>0</v>
      </c>
      <c r="P121" s="52"/>
    </row>
    <row r="122" spans="1:16" ht="15.75" customHeight="1" thickBot="1" x14ac:dyDescent="0.3">
      <c r="D122" s="161" t="str">
        <f>'RFP Project Manager'!$C$29</f>
        <v>Third Party</v>
      </c>
      <c r="E122" s="51">
        <f>COUNTIFS('Contract Management'!$D:$D,'RFP Project Manager'!$D$35,'Contract Management'!$AB:$AB,'RFP Project Manager'!$D$29)</f>
        <v>0</v>
      </c>
      <c r="F122" s="50">
        <f>COUNTIFS('Contract Management'!$D:$D,'RFP Project Manager'!$D$36,'Contract Management'!$AB:$AB,'RFP Project Manager'!$D$29)</f>
        <v>0</v>
      </c>
      <c r="G122" s="49">
        <f>COUNTIFS('Contract Management'!$D:$D,'RFP Project Manager'!$D$37,'Contract Management'!$AB:$AB,'RFP Project Manager'!$D$29)</f>
        <v>0</v>
      </c>
      <c r="H122" s="48">
        <f t="shared" si="9"/>
        <v>0</v>
      </c>
      <c r="I122" s="47">
        <f>COUNTIFS('Contract Management'!$H:$H,"&lt;&gt;",'Contract Management'!$AB:$AB,'RFP Project Manager'!$D$29)</f>
        <v>0</v>
      </c>
      <c r="J122" s="126"/>
      <c r="L122" s="58" t="str">
        <f>'RFP Project Manager'!$D$29</f>
        <v>T</v>
      </c>
      <c r="M122" s="53">
        <f>E122*'RFP Project Manager'!$E$35*'RFP Project Manager'!$E$29</f>
        <v>0</v>
      </c>
      <c r="N122" s="53">
        <f>F122*'RFP Project Manager'!$E$36*'RFP Project Manager'!$E$29</f>
        <v>0</v>
      </c>
      <c r="O122" s="53">
        <f>G122*'RFP Project Manager'!$E$37*'RFP Project Manager'!$E$29</f>
        <v>0</v>
      </c>
      <c r="P122" s="52"/>
    </row>
    <row r="123" spans="1:16" ht="15.75" customHeight="1" thickBot="1" x14ac:dyDescent="0.3">
      <c r="A123" s="64" t="s">
        <v>1192</v>
      </c>
      <c r="B123" s="63"/>
      <c r="D123" s="165" t="str">
        <f>'RFP Project Manager'!$C$30</f>
        <v>Modification</v>
      </c>
      <c r="E123" s="46">
        <f>COUNTIFS('Contract Management'!$D:$D,'RFP Project Manager'!$D$35,'Contract Management'!$AB:$AB,'RFP Project Manager'!$D$30)</f>
        <v>0</v>
      </c>
      <c r="F123" s="45">
        <f>COUNTIFS('Contract Management'!$D:$D,'RFP Project Manager'!$D$36,'Contract Management'!$AB:$AB,'RFP Project Manager'!$D$30)</f>
        <v>0</v>
      </c>
      <c r="G123" s="44">
        <f>COUNTIFS('Contract Management'!$D:$D,'RFP Project Manager'!$D$37,'Contract Management'!$AB:$AB,'RFP Project Manager'!$D$30)</f>
        <v>0</v>
      </c>
      <c r="H123" s="43">
        <f t="shared" si="9"/>
        <v>0</v>
      </c>
      <c r="I123" s="42">
        <f>COUNTIFS('Contract Management'!$H:$H,"&lt;&gt;",'Contract Management'!$AB:$AB,'RFP Project Manager'!$D$30)</f>
        <v>0</v>
      </c>
      <c r="J123" s="126"/>
      <c r="L123" s="58" t="str">
        <f>'RFP Project Manager'!$D$30</f>
        <v>M</v>
      </c>
      <c r="M123" s="53">
        <f>E123*'RFP Project Manager'!$E$35*'RFP Project Manager'!$E$30</f>
        <v>0</v>
      </c>
      <c r="N123" s="53">
        <f>F123*'RFP Project Manager'!$E$36*'RFP Project Manager'!$E$30</f>
        <v>0</v>
      </c>
      <c r="O123" s="53">
        <f>G123*'RFP Project Manager'!$E$37*'RFP Project Manager'!$E$30</f>
        <v>0</v>
      </c>
      <c r="P123" s="52"/>
    </row>
    <row r="124" spans="1:16" ht="15.75" customHeight="1" thickBot="1" x14ac:dyDescent="0.3">
      <c r="A124" s="62" t="s">
        <v>1191</v>
      </c>
      <c r="B124" s="61"/>
      <c r="D124" s="164" t="str">
        <f>'RFP Project Manager'!$C$31</f>
        <v>Future</v>
      </c>
      <c r="E124" s="51">
        <f>COUNTIFS('Contract Management'!$D:$D,'RFP Project Manager'!$D$35,'Contract Management'!$AB:$AB,'RFP Project Manager'!$D$31)</f>
        <v>0</v>
      </c>
      <c r="F124" s="50">
        <f>COUNTIFS('Contract Management'!$D:$D,'RFP Project Manager'!$D$36,'Contract Management'!$AB:$AB,'RFP Project Manager'!$D$31)</f>
        <v>0</v>
      </c>
      <c r="G124" s="49">
        <f>COUNTIFS('Contract Management'!$D:$D,'RFP Project Manager'!$D$37,'Contract Management'!$AB:$AB,'RFP Project Manager'!$D$31)</f>
        <v>0</v>
      </c>
      <c r="H124" s="48">
        <f t="shared" si="9"/>
        <v>0</v>
      </c>
      <c r="I124" s="47">
        <f>COUNTIFS('Contract Management'!$H:$H,"&lt;&gt;",'Contract Management'!$AB:$AB,'RFP Project Manager'!$D$31)</f>
        <v>0</v>
      </c>
      <c r="J124" s="126"/>
      <c r="L124" s="58" t="str">
        <f>'RFP Project Manager'!$D$31</f>
        <v>F</v>
      </c>
      <c r="M124" s="53">
        <f>E124*'RFP Project Manager'!$E$35*'RFP Project Manager'!$E$31</f>
        <v>0</v>
      </c>
      <c r="N124" s="53">
        <f>F124*'RFP Project Manager'!$E$36*'RFP Project Manager'!$E$31</f>
        <v>0</v>
      </c>
      <c r="O124" s="53">
        <f>G124*'RFP Project Manager'!$E$37*'RFP Project Manager'!$E$31</f>
        <v>0</v>
      </c>
      <c r="P124" s="52"/>
    </row>
    <row r="125" spans="1:16" ht="15.75" customHeight="1" thickBot="1" x14ac:dyDescent="0.3">
      <c r="A125" s="60" t="str">
        <f>IF('Contract Management'!$AC$6&gt;0,"Yes","No")</f>
        <v>No</v>
      </c>
      <c r="B125" s="59">
        <f>IF(A125="Yes",1,0)</f>
        <v>0</v>
      </c>
      <c r="D125" s="166" t="str">
        <f>'RFP Project Manager'!$C$32</f>
        <v>Not Available</v>
      </c>
      <c r="E125" s="46">
        <f>COUNTIFS('Contract Management'!$D:$D,'RFP Project Manager'!$D$35,'Contract Management'!$AB:$AB,'RFP Project Manager'!$D$32)</f>
        <v>26</v>
      </c>
      <c r="F125" s="45">
        <f>COUNTIFS('Contract Management'!$D:$D,'RFP Project Manager'!$D$36,'Contract Management'!$AB:$AB,'RFP Project Manager'!$D$32)</f>
        <v>7</v>
      </c>
      <c r="G125" s="44">
        <f>COUNTIFS('Contract Management'!$D:$D,'RFP Project Manager'!$D$37,'Contract Management'!$AB:$AB,'RFP Project Manager'!$D$32)</f>
        <v>2</v>
      </c>
      <c r="H125" s="43">
        <f t="shared" si="9"/>
        <v>35</v>
      </c>
      <c r="I125" s="42">
        <f>COUNTIFS('Contract Management'!$H:$H,"&lt;&gt;",'Contract Management'!$AB:$AB,'RFP Project Manager'!$D$32)</f>
        <v>0</v>
      </c>
      <c r="J125" s="126"/>
      <c r="L125" s="58" t="str">
        <f>'RFP Project Manager'!$D$32</f>
        <v>N</v>
      </c>
      <c r="M125" s="53">
        <f>E125*'RFP Project Manager'!$E$35*'RFP Project Manager'!$E$32</f>
        <v>0</v>
      </c>
      <c r="N125" s="53">
        <f>F125*'RFP Project Manager'!$E$36*'RFP Project Manager'!$E$32</f>
        <v>0</v>
      </c>
      <c r="O125" s="53">
        <f>G125*'RFP Project Manager'!$E$37*'RFP Project Manager'!$E$32</f>
        <v>0</v>
      </c>
      <c r="P125" s="52"/>
    </row>
    <row r="126" spans="1:16" ht="15.75" customHeight="1" thickBot="1" x14ac:dyDescent="0.3">
      <c r="D126" s="152" t="s">
        <v>1194</v>
      </c>
      <c r="E126" s="153">
        <f>SUM(E120:E125)</f>
        <v>26</v>
      </c>
      <c r="F126" s="153">
        <f>SUM(F120:F125)</f>
        <v>7</v>
      </c>
      <c r="G126" s="153">
        <f>SUM(G120:G125)</f>
        <v>2</v>
      </c>
      <c r="H126" s="154">
        <f>SUM(H120:H125)</f>
        <v>35</v>
      </c>
      <c r="I126" s="154">
        <f>SUM(I120:I125)</f>
        <v>0</v>
      </c>
      <c r="J126" s="155"/>
      <c r="L126" s="58" t="str">
        <f>D126</f>
        <v>Total:</v>
      </c>
      <c r="M126" s="53">
        <f>SUM(M120:M125)</f>
        <v>0</v>
      </c>
      <c r="N126" s="53">
        <f>SUM(N120:N125)</f>
        <v>0</v>
      </c>
      <c r="O126" s="53">
        <f>SUM(O120:O125)</f>
        <v>0</v>
      </c>
      <c r="P126" s="52"/>
    </row>
    <row r="127" spans="1:16" ht="15.75" customHeight="1" thickBot="1" x14ac:dyDescent="0.3">
      <c r="D127" s="136"/>
      <c r="E127" s="38"/>
      <c r="F127" s="38"/>
      <c r="G127" s="38"/>
      <c r="H127" s="137"/>
      <c r="I127" s="125"/>
      <c r="J127" s="126"/>
      <c r="L127" s="53" t="s">
        <v>1190</v>
      </c>
      <c r="M127" s="57">
        <f>IF(M119=0,"NA",M126/M119)</f>
        <v>0</v>
      </c>
      <c r="N127" s="57">
        <f>IF(N119=0,"NA",N126/N119)</f>
        <v>0</v>
      </c>
      <c r="O127" s="57">
        <f>IF(O119=0,"NA",O126/O119)</f>
        <v>0</v>
      </c>
      <c r="P127" s="52"/>
    </row>
    <row r="128" spans="1:16" ht="15.75" customHeight="1" thickBot="1" x14ac:dyDescent="0.3">
      <c r="D128" s="490" t="str">
        <f ca="1">'RFP Project Manager'!D47&amp;" - "&amp;'RFP Project Manager'!C47</f>
        <v>4.9 - Fixed Assets</v>
      </c>
      <c r="E128" s="491"/>
      <c r="F128" s="491"/>
      <c r="G128" s="151"/>
      <c r="H128" s="151"/>
      <c r="I128" s="151" t="str">
        <f>$I$51</f>
        <v xml:space="preserve">Overall Compliance: </v>
      </c>
      <c r="J128" s="134" t="str">
        <f>IF(SUM(M137:O137)=0,"N/A",SUM(M137:O137)/SUM(M130:O130))</f>
        <v>N/A</v>
      </c>
      <c r="L128" s="53"/>
      <c r="M128" s="53"/>
      <c r="N128" s="53"/>
      <c r="O128" s="53"/>
      <c r="P128" s="52"/>
    </row>
    <row r="129" spans="1:16" ht="15.75" customHeight="1" thickBot="1" x14ac:dyDescent="0.3">
      <c r="D129" s="492" t="str">
        <f>$D$52</f>
        <v>Availability</v>
      </c>
      <c r="E129" s="494" t="str">
        <f>$E$52</f>
        <v>Priority</v>
      </c>
      <c r="F129" s="494"/>
      <c r="G129" s="494"/>
      <c r="H129" s="515" t="str">
        <f>$H$52</f>
        <v>Total</v>
      </c>
      <c r="I129" s="517" t="str">
        <f>$I$52</f>
        <v>Comments</v>
      </c>
      <c r="J129" s="535" t="str">
        <f>$J$52</f>
        <v>Availability by Type</v>
      </c>
      <c r="L129" s="53"/>
      <c r="M129" s="58" t="str">
        <f>'RFP Project Manager'!$D$35</f>
        <v>H</v>
      </c>
      <c r="N129" s="58" t="str">
        <f>'RFP Project Manager'!$D$36</f>
        <v>M</v>
      </c>
      <c r="O129" s="58" t="str">
        <f>'RFP Project Manager'!$D$37</f>
        <v>L</v>
      </c>
      <c r="P129" s="52"/>
    </row>
    <row r="130" spans="1:16" ht="15.75" customHeight="1" thickBot="1" x14ac:dyDescent="0.3">
      <c r="D130" s="493"/>
      <c r="E130" s="67" t="str">
        <f>'RFP Project Manager'!$C$35</f>
        <v>High</v>
      </c>
      <c r="F130" s="66" t="str">
        <f>'RFP Project Manager'!$C$36</f>
        <v>Medium</v>
      </c>
      <c r="G130" s="65" t="str">
        <f>'RFP Project Manager'!$C$37</f>
        <v>Low</v>
      </c>
      <c r="H130" s="516"/>
      <c r="I130" s="518"/>
      <c r="J130" s="536"/>
      <c r="L130" s="58" t="s">
        <v>1193</v>
      </c>
      <c r="M130" s="53">
        <f>E137*'RFP Project Manager'!$E$35*'RFP Project Manager'!$E$27</f>
        <v>64</v>
      </c>
      <c r="N130" s="53">
        <f>F137*'RFP Project Manager'!$E$36*'RFP Project Manager'!$E$27</f>
        <v>12</v>
      </c>
      <c r="O130" s="53">
        <f>G137*'RFP Project Manager'!$E$37*'RFP Project Manager'!$E$27</f>
        <v>2</v>
      </c>
      <c r="P130" s="52"/>
    </row>
    <row r="131" spans="1:16" ht="15.75" customHeight="1" thickBot="1" x14ac:dyDescent="0.3">
      <c r="D131" s="162" t="str">
        <f>'RFP Project Manager'!$C$27</f>
        <v>Yes</v>
      </c>
      <c r="E131" s="51">
        <f>COUNTIFS('Fixed Assets'!$D:$D,'RFP Project Manager'!$D$35,'Fixed Assets'!$AB:$AB,'RFP Project Manager'!$D$27)</f>
        <v>0</v>
      </c>
      <c r="F131" s="50">
        <f>COUNTIFS('Fixed Assets'!$D:$D,'RFP Project Manager'!$D$36,'Fixed Assets'!$AB:$AB,'RFP Project Manager'!$D$27)</f>
        <v>0</v>
      </c>
      <c r="G131" s="49">
        <f>COUNTIFS('Fixed Assets'!$D:$D,'RFP Project Manager'!$D$37,'Fixed Assets'!$AB:$AB,'RFP Project Manager'!$D$27)</f>
        <v>0</v>
      </c>
      <c r="H131" s="48">
        <f t="shared" ref="H131:H136" si="10">SUM(E131:G131)</f>
        <v>0</v>
      </c>
      <c r="I131" s="47">
        <f>COUNTIFS('Fixed Assets'!$H:$H,"&lt;&gt;",'Fixed Assets'!$AB:$AB,'RFP Project Manager'!$D$27)</f>
        <v>0</v>
      </c>
      <c r="J131" s="135"/>
      <c r="L131" s="58" t="str">
        <f>'RFP Project Manager'!$D$27</f>
        <v>Y</v>
      </c>
      <c r="M131" s="53">
        <f>E131*'RFP Project Manager'!$E$35*'RFP Project Manager'!$E$27</f>
        <v>0</v>
      </c>
      <c r="N131" s="53">
        <f>F131*'RFP Project Manager'!$E$36*'RFP Project Manager'!$E$27</f>
        <v>0</v>
      </c>
      <c r="O131" s="53">
        <f>G131*'RFP Project Manager'!$E$37*'RFP Project Manager'!$E$27</f>
        <v>0</v>
      </c>
      <c r="P131" s="52"/>
    </row>
    <row r="132" spans="1:16" ht="15.75" customHeight="1" thickBot="1" x14ac:dyDescent="0.3">
      <c r="D132" s="163" t="str">
        <f>'RFP Project Manager'!$C$28</f>
        <v>Reporting</v>
      </c>
      <c r="E132" s="46">
        <f>COUNTIFS('Fixed Assets'!$D:$D,'RFP Project Manager'!$D$35,'Fixed Assets'!$AB:$AB,'RFP Project Manager'!$D$28)</f>
        <v>0</v>
      </c>
      <c r="F132" s="45">
        <f>COUNTIFS('Fixed Assets'!$D:$D,'RFP Project Manager'!$D$36,'Fixed Assets'!$AB:$AB,'RFP Project Manager'!$D$28)</f>
        <v>0</v>
      </c>
      <c r="G132" s="44">
        <f>COUNTIFS('Fixed Assets'!$D:$D,'RFP Project Manager'!$D$37,'Fixed Assets'!$AB:$AB,'RFP Project Manager'!$D$28)</f>
        <v>0</v>
      </c>
      <c r="H132" s="43">
        <f t="shared" si="10"/>
        <v>0</v>
      </c>
      <c r="I132" s="42">
        <f>COUNTIFS('Fixed Assets'!$H:$H,"&lt;&gt;",'Fixed Assets'!$AB:$AB,'RFP Project Manager'!$D$28)</f>
        <v>0</v>
      </c>
      <c r="J132" s="126"/>
      <c r="L132" s="58" t="str">
        <f>'RFP Project Manager'!$D$28</f>
        <v>R</v>
      </c>
      <c r="M132" s="53">
        <f>E132*'RFP Project Manager'!$E$35*'RFP Project Manager'!$E$28</f>
        <v>0</v>
      </c>
      <c r="N132" s="53">
        <f>F132*'RFP Project Manager'!$E$36*'RFP Project Manager'!$E$28</f>
        <v>0</v>
      </c>
      <c r="O132" s="53">
        <f>G132*'RFP Project Manager'!$E$37*'RFP Project Manager'!$E$28</f>
        <v>0</v>
      </c>
      <c r="P132" s="52"/>
    </row>
    <row r="133" spans="1:16" ht="15.75" customHeight="1" thickBot="1" x14ac:dyDescent="0.3">
      <c r="D133" s="161" t="str">
        <f>'RFP Project Manager'!$C$29</f>
        <v>Third Party</v>
      </c>
      <c r="E133" s="51">
        <f>COUNTIFS('Fixed Assets'!$D:$D,'RFP Project Manager'!$D$35,'Fixed Assets'!$AB:$AB,'RFP Project Manager'!$D$29)</f>
        <v>0</v>
      </c>
      <c r="F133" s="50">
        <f>COUNTIFS('Fixed Assets'!$D:$D,'RFP Project Manager'!$D$36,'Fixed Assets'!$AB:$AB,'RFP Project Manager'!$D$29)</f>
        <v>0</v>
      </c>
      <c r="G133" s="49">
        <f>COUNTIFS('Fixed Assets'!$D:$D,'RFP Project Manager'!$D$37,'Fixed Assets'!$AB:$AB,'RFP Project Manager'!$D$29)</f>
        <v>0</v>
      </c>
      <c r="H133" s="48">
        <f t="shared" si="10"/>
        <v>0</v>
      </c>
      <c r="I133" s="47">
        <f>COUNTIFS('Fixed Assets'!$H:$H,"&lt;&gt;",'Fixed Assets'!$AB:$AB,'RFP Project Manager'!$D$29)</f>
        <v>0</v>
      </c>
      <c r="J133" s="126"/>
      <c r="L133" s="58" t="str">
        <f>'RFP Project Manager'!$D$29</f>
        <v>T</v>
      </c>
      <c r="M133" s="53">
        <f>E133*'RFP Project Manager'!$E$35*'RFP Project Manager'!$E$29</f>
        <v>0</v>
      </c>
      <c r="N133" s="53">
        <f>F133*'RFP Project Manager'!$E$36*'RFP Project Manager'!$E$29</f>
        <v>0</v>
      </c>
      <c r="O133" s="53">
        <f>G133*'RFP Project Manager'!$E$37*'RFP Project Manager'!$E$29</f>
        <v>0</v>
      </c>
      <c r="P133" s="52"/>
    </row>
    <row r="134" spans="1:16" ht="15.75" customHeight="1" thickBot="1" x14ac:dyDescent="0.3">
      <c r="A134" s="64" t="s">
        <v>1192</v>
      </c>
      <c r="B134" s="63"/>
      <c r="D134" s="165" t="str">
        <f>'RFP Project Manager'!$C$30</f>
        <v>Modification</v>
      </c>
      <c r="E134" s="46">
        <f>COUNTIFS('Fixed Assets'!$D:$D,'RFP Project Manager'!$D$35,'Fixed Assets'!$AB:$AB,'RFP Project Manager'!$D$30)</f>
        <v>0</v>
      </c>
      <c r="F134" s="45">
        <f>COUNTIFS('Fixed Assets'!$D:$D,'RFP Project Manager'!$D$36,'Fixed Assets'!$AB:$AB,'RFP Project Manager'!$D$30)</f>
        <v>0</v>
      </c>
      <c r="G134" s="44">
        <f>COUNTIFS('Fixed Assets'!$D:$D,'RFP Project Manager'!$D$37,'Fixed Assets'!$AB:$AB,'RFP Project Manager'!$D$30)</f>
        <v>0</v>
      </c>
      <c r="H134" s="43">
        <f t="shared" si="10"/>
        <v>0</v>
      </c>
      <c r="I134" s="42">
        <f>COUNTIFS('Fixed Assets'!$H:$H,"&lt;&gt;",'Fixed Assets'!$AB:$AB,'RFP Project Manager'!$D$30)</f>
        <v>0</v>
      </c>
      <c r="J134" s="126"/>
      <c r="L134" s="58" t="str">
        <f>'RFP Project Manager'!$D$30</f>
        <v>M</v>
      </c>
      <c r="M134" s="53">
        <f>E134*'RFP Project Manager'!$E$35*'RFP Project Manager'!$E$30</f>
        <v>0</v>
      </c>
      <c r="N134" s="53">
        <f>F134*'RFP Project Manager'!$E$36*'RFP Project Manager'!$E$30</f>
        <v>0</v>
      </c>
      <c r="O134" s="53">
        <f>G134*'RFP Project Manager'!$E$37*'RFP Project Manager'!$E$30</f>
        <v>0</v>
      </c>
      <c r="P134" s="52"/>
    </row>
    <row r="135" spans="1:16" ht="15.75" customHeight="1" thickBot="1" x14ac:dyDescent="0.3">
      <c r="A135" s="62" t="s">
        <v>1191</v>
      </c>
      <c r="B135" s="61"/>
      <c r="D135" s="164" t="str">
        <f>'RFP Project Manager'!$C$31</f>
        <v>Future</v>
      </c>
      <c r="E135" s="51">
        <f>COUNTIFS('Fixed Assets'!$D:$D,'RFP Project Manager'!$D$35,'Fixed Assets'!$AB:$AB,'RFP Project Manager'!$D$31)</f>
        <v>0</v>
      </c>
      <c r="F135" s="50">
        <f>COUNTIFS('Fixed Assets'!$D:$D,'RFP Project Manager'!$D$36,'Fixed Assets'!$AB:$AB,'RFP Project Manager'!$D$31)</f>
        <v>0</v>
      </c>
      <c r="G135" s="49">
        <f>COUNTIFS('Fixed Assets'!$D:$D,'RFP Project Manager'!$D$37,'Fixed Assets'!$AB:$AB,'RFP Project Manager'!$D$31)</f>
        <v>0</v>
      </c>
      <c r="H135" s="48">
        <f t="shared" si="10"/>
        <v>0</v>
      </c>
      <c r="I135" s="47">
        <f>COUNTIFS('Fixed Assets'!$H:$H,"&lt;&gt;",'Fixed Assets'!$AB:$AB,'RFP Project Manager'!$D$31)</f>
        <v>0</v>
      </c>
      <c r="J135" s="126"/>
      <c r="L135" s="58" t="str">
        <f>'RFP Project Manager'!$D$31</f>
        <v>F</v>
      </c>
      <c r="M135" s="53">
        <f>E135*'RFP Project Manager'!$E$35*'RFP Project Manager'!$E$31</f>
        <v>0</v>
      </c>
      <c r="N135" s="53">
        <f>F135*'RFP Project Manager'!$E$36*'RFP Project Manager'!$E$31</f>
        <v>0</v>
      </c>
      <c r="O135" s="53">
        <f>G135*'RFP Project Manager'!$E$37*'RFP Project Manager'!$E$31</f>
        <v>0</v>
      </c>
      <c r="P135" s="52"/>
    </row>
    <row r="136" spans="1:16" ht="15.75" customHeight="1" thickBot="1" x14ac:dyDescent="0.3">
      <c r="A136" s="60" t="str">
        <f>IF('Fixed Assets'!$AC$6&gt;0,"Yes","No")</f>
        <v>No</v>
      </c>
      <c r="B136" s="59">
        <f>IF(A136="Yes",1,0)</f>
        <v>0</v>
      </c>
      <c r="D136" s="166" t="str">
        <f>'RFP Project Manager'!$C$32</f>
        <v>Not Available</v>
      </c>
      <c r="E136" s="46">
        <f>COUNTIFS('Fixed Assets'!$D:$D,'RFP Project Manager'!$D$35,'Fixed Assets'!$AB:$AB,'RFP Project Manager'!$D$32)</f>
        <v>16</v>
      </c>
      <c r="F136" s="45">
        <f>COUNTIFS('Fixed Assets'!$D:$D,'RFP Project Manager'!$D$36,'Fixed Assets'!$AB:$AB,'RFP Project Manager'!$D$32)</f>
        <v>6</v>
      </c>
      <c r="G136" s="44">
        <f>COUNTIFS('Fixed Assets'!$D:$D,'RFP Project Manager'!$D$37,'Fixed Assets'!$AB:$AB,'RFP Project Manager'!$D$32)</f>
        <v>2</v>
      </c>
      <c r="H136" s="43">
        <f t="shared" si="10"/>
        <v>24</v>
      </c>
      <c r="I136" s="42">
        <f>COUNTIFS('Fixed Assets'!$H:$H,"&lt;&gt;",'Fixed Assets'!$AB:$AB,'RFP Project Manager'!$D$32)</f>
        <v>0</v>
      </c>
      <c r="J136" s="126"/>
      <c r="L136" s="58" t="str">
        <f>'RFP Project Manager'!$D$32</f>
        <v>N</v>
      </c>
      <c r="M136" s="53">
        <f>E136*'RFP Project Manager'!$E$35*'RFP Project Manager'!$E$32</f>
        <v>0</v>
      </c>
      <c r="N136" s="53">
        <f>F136*'RFP Project Manager'!$E$36*'RFP Project Manager'!$E$32</f>
        <v>0</v>
      </c>
      <c r="O136" s="53">
        <f>G136*'RFP Project Manager'!$E$37*'RFP Project Manager'!$E$32</f>
        <v>0</v>
      </c>
      <c r="P136" s="52"/>
    </row>
    <row r="137" spans="1:16" ht="15.75" customHeight="1" thickBot="1" x14ac:dyDescent="0.3">
      <c r="D137" s="152" t="s">
        <v>1194</v>
      </c>
      <c r="E137" s="153">
        <f>SUM(E131:E136)</f>
        <v>16</v>
      </c>
      <c r="F137" s="153">
        <f>SUM(F131:F136)</f>
        <v>6</v>
      </c>
      <c r="G137" s="153">
        <f>SUM(G131:G136)</f>
        <v>2</v>
      </c>
      <c r="H137" s="154">
        <f>SUM(H131:H136)</f>
        <v>24</v>
      </c>
      <c r="I137" s="154">
        <f>SUM(I131:I136)</f>
        <v>0</v>
      </c>
      <c r="J137" s="155"/>
      <c r="L137" s="58" t="str">
        <f>D137</f>
        <v>Total:</v>
      </c>
      <c r="M137" s="53">
        <f>SUM(M131:M136)</f>
        <v>0</v>
      </c>
      <c r="N137" s="53">
        <f>SUM(N131:N136)</f>
        <v>0</v>
      </c>
      <c r="O137" s="53">
        <f>SUM(O131:O136)</f>
        <v>0</v>
      </c>
      <c r="P137" s="52"/>
    </row>
    <row r="138" spans="1:16" ht="15.75" customHeight="1" thickBot="1" x14ac:dyDescent="0.3">
      <c r="D138" s="136"/>
      <c r="E138" s="38"/>
      <c r="F138" s="38"/>
      <c r="G138" s="38"/>
      <c r="H138" s="137"/>
      <c r="I138" s="125"/>
      <c r="J138" s="126"/>
      <c r="L138" s="53" t="s">
        <v>1190</v>
      </c>
      <c r="M138" s="57">
        <f>IF(M130=0,"NA",M137/M130)</f>
        <v>0</v>
      </c>
      <c r="N138" s="57">
        <f>IF(N130=0,"NA",N137/N130)</f>
        <v>0</v>
      </c>
      <c r="O138" s="57">
        <f>IF(O130=0,"NA",O137/O130)</f>
        <v>0</v>
      </c>
      <c r="P138" s="52"/>
    </row>
    <row r="139" spans="1:16" ht="15.75" customHeight="1" thickBot="1" x14ac:dyDescent="0.3">
      <c r="D139" s="490" t="str">
        <f ca="1">'RFP Project Manager'!D48&amp;" - "&amp;'RFP Project Manager'!C48</f>
        <v>4.10 - General and Technical</v>
      </c>
      <c r="E139" s="491"/>
      <c r="F139" s="491"/>
      <c r="G139" s="151"/>
      <c r="H139" s="151"/>
      <c r="I139" s="151" t="str">
        <f>$I$51</f>
        <v xml:space="preserve">Overall Compliance: </v>
      </c>
      <c r="J139" s="134" t="str">
        <f>IF(SUM(M148:O148)=0,"N/A",SUM(M148:O148)/SUM(M141:O141))</f>
        <v>N/A</v>
      </c>
      <c r="L139" s="53"/>
      <c r="M139" s="53"/>
      <c r="N139" s="53"/>
      <c r="O139" s="53"/>
      <c r="P139" s="52"/>
    </row>
    <row r="140" spans="1:16" ht="15.75" customHeight="1" thickBot="1" x14ac:dyDescent="0.3">
      <c r="D140" s="492" t="str">
        <f>$D$52</f>
        <v>Availability</v>
      </c>
      <c r="E140" s="494" t="str">
        <f>$E$52</f>
        <v>Priority</v>
      </c>
      <c r="F140" s="494"/>
      <c r="G140" s="494"/>
      <c r="H140" s="515" t="str">
        <f>$H$52</f>
        <v>Total</v>
      </c>
      <c r="I140" s="517" t="str">
        <f>$I$52</f>
        <v>Comments</v>
      </c>
      <c r="J140" s="535" t="str">
        <f>$J$52</f>
        <v>Availability by Type</v>
      </c>
      <c r="L140" s="53"/>
      <c r="M140" s="58" t="str">
        <f>'RFP Project Manager'!$D$35</f>
        <v>H</v>
      </c>
      <c r="N140" s="58" t="str">
        <f>'RFP Project Manager'!$D$36</f>
        <v>M</v>
      </c>
      <c r="O140" s="58" t="str">
        <f>'RFP Project Manager'!$D$37</f>
        <v>L</v>
      </c>
      <c r="P140" s="52"/>
    </row>
    <row r="141" spans="1:16" ht="15.75" customHeight="1" thickBot="1" x14ac:dyDescent="0.3">
      <c r="D141" s="493"/>
      <c r="E141" s="67" t="str">
        <f>'RFP Project Manager'!$C$35</f>
        <v>High</v>
      </c>
      <c r="F141" s="66" t="str">
        <f>'RFP Project Manager'!$C$36</f>
        <v>Medium</v>
      </c>
      <c r="G141" s="65" t="str">
        <f>'RFP Project Manager'!$C$37</f>
        <v>Low</v>
      </c>
      <c r="H141" s="516"/>
      <c r="I141" s="518"/>
      <c r="J141" s="536"/>
      <c r="L141" s="58" t="s">
        <v>1193</v>
      </c>
      <c r="M141" s="53">
        <f>E148*'RFP Project Manager'!$E$35*'RFP Project Manager'!$E$27</f>
        <v>396</v>
      </c>
      <c r="N141" s="53">
        <f>F148*'RFP Project Manager'!$E$36*'RFP Project Manager'!$E$27</f>
        <v>44</v>
      </c>
      <c r="O141" s="53">
        <f>G148*'RFP Project Manager'!$E$37*'RFP Project Manager'!$E$27</f>
        <v>15</v>
      </c>
      <c r="P141" s="52"/>
    </row>
    <row r="142" spans="1:16" ht="15.75" customHeight="1" thickBot="1" x14ac:dyDescent="0.3">
      <c r="D142" s="162" t="str">
        <f>'RFP Project Manager'!$C$27</f>
        <v>Yes</v>
      </c>
      <c r="E142" s="51">
        <f>COUNTIFS('General and Technical'!$D:$D,'RFP Project Manager'!$D$35,'General and Technical'!$AB:$AB,'RFP Project Manager'!$D$27)</f>
        <v>0</v>
      </c>
      <c r="F142" s="50">
        <f>COUNTIFS('General and Technical'!$D:$D,'RFP Project Manager'!$D$36,'General and Technical'!$AB:$AB,'RFP Project Manager'!$D$27)</f>
        <v>0</v>
      </c>
      <c r="G142" s="49">
        <f>COUNTIFS('General and Technical'!$D:$D,'RFP Project Manager'!$D$37,'General and Technical'!$AB:$AB,'RFP Project Manager'!$D$27)</f>
        <v>0</v>
      </c>
      <c r="H142" s="48">
        <f t="shared" ref="H142:H147" si="11">SUM(E142:G142)</f>
        <v>0</v>
      </c>
      <c r="I142" s="47">
        <f>COUNTIFS('General and Technical'!$H:$H,"&lt;&gt;",'General and Technical'!$AB:$AB,'RFP Project Manager'!$D$27)</f>
        <v>0</v>
      </c>
      <c r="J142" s="135"/>
      <c r="L142" s="58" t="str">
        <f>'RFP Project Manager'!$D$27</f>
        <v>Y</v>
      </c>
      <c r="M142" s="53">
        <f>E142*'RFP Project Manager'!$E$35*'RFP Project Manager'!$E$27</f>
        <v>0</v>
      </c>
      <c r="N142" s="53">
        <f>F142*'RFP Project Manager'!$E$36*'RFP Project Manager'!$E$27</f>
        <v>0</v>
      </c>
      <c r="O142" s="53">
        <f>G142*'RFP Project Manager'!$E$37*'RFP Project Manager'!$E$27</f>
        <v>0</v>
      </c>
      <c r="P142" s="52"/>
    </row>
    <row r="143" spans="1:16" ht="15.75" customHeight="1" thickBot="1" x14ac:dyDescent="0.3">
      <c r="D143" s="163" t="str">
        <f>'RFP Project Manager'!$C$28</f>
        <v>Reporting</v>
      </c>
      <c r="E143" s="46">
        <f>COUNTIFS('General and Technical'!$D:$D,'RFP Project Manager'!$D$35,'General and Technical'!$AB:$AB,'RFP Project Manager'!$D$28)</f>
        <v>0</v>
      </c>
      <c r="F143" s="45">
        <f>COUNTIFS('General and Technical'!$D:$D,'RFP Project Manager'!$D$36,'General and Technical'!$AB:$AB,'RFP Project Manager'!$D$28)</f>
        <v>0</v>
      </c>
      <c r="G143" s="44">
        <f>COUNTIFS('General and Technical'!$D:$D,'RFP Project Manager'!$D$37,'General and Technical'!$AB:$AB,'RFP Project Manager'!$D$28)</f>
        <v>0</v>
      </c>
      <c r="H143" s="43">
        <f t="shared" si="11"/>
        <v>0</v>
      </c>
      <c r="I143" s="42">
        <f>COUNTIFS('General and Technical'!$H:$H,"&lt;&gt;",'General and Technical'!$AB:$AB,'RFP Project Manager'!$D$28)</f>
        <v>0</v>
      </c>
      <c r="J143" s="126"/>
      <c r="L143" s="58" t="str">
        <f>'RFP Project Manager'!$D$28</f>
        <v>R</v>
      </c>
      <c r="M143" s="53">
        <f>E143*'RFP Project Manager'!$E$35*'RFP Project Manager'!$E$28</f>
        <v>0</v>
      </c>
      <c r="N143" s="53">
        <f>F143*'RFP Project Manager'!$E$36*'RFP Project Manager'!$E$28</f>
        <v>0</v>
      </c>
      <c r="O143" s="53">
        <f>G143*'RFP Project Manager'!$E$37*'RFP Project Manager'!$E$28</f>
        <v>0</v>
      </c>
      <c r="P143" s="52"/>
    </row>
    <row r="144" spans="1:16" ht="15.75" customHeight="1" thickBot="1" x14ac:dyDescent="0.3">
      <c r="D144" s="161" t="str">
        <f>'RFP Project Manager'!$C$29</f>
        <v>Third Party</v>
      </c>
      <c r="E144" s="51">
        <f>COUNTIFS('General and Technical'!$D:$D,'RFP Project Manager'!$D$35,'General and Technical'!$AB:$AB,'RFP Project Manager'!$D$29)</f>
        <v>0</v>
      </c>
      <c r="F144" s="50">
        <f>COUNTIFS('General and Technical'!$D:$D,'RFP Project Manager'!$D$36,'General and Technical'!$AB:$AB,'RFP Project Manager'!$D$29)</f>
        <v>0</v>
      </c>
      <c r="G144" s="49">
        <f>COUNTIFS('General and Technical'!$D:$D,'RFP Project Manager'!$D$37,'General and Technical'!$AB:$AB,'RFP Project Manager'!$D$29)</f>
        <v>0</v>
      </c>
      <c r="H144" s="48">
        <f t="shared" si="11"/>
        <v>0</v>
      </c>
      <c r="I144" s="47">
        <f>COUNTIFS('General and Technical'!$H:$H,"&lt;&gt;",'General and Technical'!$AB:$AB,'RFP Project Manager'!$D$29)</f>
        <v>0</v>
      </c>
      <c r="J144" s="126"/>
      <c r="L144" s="58" t="str">
        <f>'RFP Project Manager'!$D$29</f>
        <v>T</v>
      </c>
      <c r="M144" s="53">
        <f>E144*'RFP Project Manager'!$E$35*'RFP Project Manager'!$E$29</f>
        <v>0</v>
      </c>
      <c r="N144" s="53">
        <f>F144*'RFP Project Manager'!$E$36*'RFP Project Manager'!$E$29</f>
        <v>0</v>
      </c>
      <c r="O144" s="53">
        <f>G144*'RFP Project Manager'!$E$37*'RFP Project Manager'!$E$29</f>
        <v>0</v>
      </c>
      <c r="P144" s="52"/>
    </row>
    <row r="145" spans="1:16" ht="15.75" customHeight="1" thickBot="1" x14ac:dyDescent="0.3">
      <c r="A145" s="64" t="s">
        <v>1192</v>
      </c>
      <c r="B145" s="63"/>
      <c r="D145" s="165" t="str">
        <f>'RFP Project Manager'!$C$30</f>
        <v>Modification</v>
      </c>
      <c r="E145" s="46">
        <f>COUNTIFS('General and Technical'!$D:$D,'RFP Project Manager'!$D$35,'General and Technical'!$AB:$AB,'RFP Project Manager'!$D$30)</f>
        <v>0</v>
      </c>
      <c r="F145" s="45">
        <f>COUNTIFS('General and Technical'!$D:$D,'RFP Project Manager'!$D$36,'General and Technical'!$AB:$AB,'RFP Project Manager'!$D$30)</f>
        <v>0</v>
      </c>
      <c r="G145" s="44">
        <f>COUNTIFS('General and Technical'!$D:$D,'RFP Project Manager'!$D$37,'General and Technical'!$AB:$AB,'RFP Project Manager'!$D$30)</f>
        <v>0</v>
      </c>
      <c r="H145" s="43">
        <f t="shared" si="11"/>
        <v>0</v>
      </c>
      <c r="I145" s="42">
        <f>COUNTIFS('General and Technical'!$H:$H,"&lt;&gt;",'General and Technical'!$AB:$AB,'RFP Project Manager'!$D$30)</f>
        <v>0</v>
      </c>
      <c r="J145" s="126"/>
      <c r="L145" s="58" t="str">
        <f>'RFP Project Manager'!$D$30</f>
        <v>M</v>
      </c>
      <c r="M145" s="53">
        <f>E145*'RFP Project Manager'!$E$35*'RFP Project Manager'!$E$30</f>
        <v>0</v>
      </c>
      <c r="N145" s="53">
        <f>F145*'RFP Project Manager'!$E$36*'RFP Project Manager'!$E$30</f>
        <v>0</v>
      </c>
      <c r="O145" s="53">
        <f>G145*'RFP Project Manager'!$E$37*'RFP Project Manager'!$E$30</f>
        <v>0</v>
      </c>
      <c r="P145" s="52"/>
    </row>
    <row r="146" spans="1:16" ht="15.75" customHeight="1" thickBot="1" x14ac:dyDescent="0.3">
      <c r="A146" s="62" t="s">
        <v>1191</v>
      </c>
      <c r="B146" s="61"/>
      <c r="D146" s="164" t="str">
        <f>'RFP Project Manager'!$C$31</f>
        <v>Future</v>
      </c>
      <c r="E146" s="51">
        <f>COUNTIFS('General and Technical'!$D:$D,'RFP Project Manager'!$D$35,'General and Technical'!$AB:$AB,'RFP Project Manager'!$D$31)</f>
        <v>0</v>
      </c>
      <c r="F146" s="50">
        <f>COUNTIFS('General and Technical'!$D:$D,'RFP Project Manager'!$D$36,'General and Technical'!$AB:$AB,'RFP Project Manager'!$D$31)</f>
        <v>0</v>
      </c>
      <c r="G146" s="49">
        <f>COUNTIFS('General and Technical'!$D:$D,'RFP Project Manager'!$D$37,'General and Technical'!$AB:$AB,'RFP Project Manager'!$D$31)</f>
        <v>0</v>
      </c>
      <c r="H146" s="48">
        <f t="shared" si="11"/>
        <v>0</v>
      </c>
      <c r="I146" s="47">
        <f>COUNTIFS('General and Technical'!$H:$H,"&lt;&gt;",'General and Technical'!$AB:$AB,'RFP Project Manager'!$D$31)</f>
        <v>0</v>
      </c>
      <c r="J146" s="126"/>
      <c r="L146" s="58" t="str">
        <f>'RFP Project Manager'!$D$31</f>
        <v>F</v>
      </c>
      <c r="M146" s="53">
        <f>E146*'RFP Project Manager'!$E$35*'RFP Project Manager'!$E$31</f>
        <v>0</v>
      </c>
      <c r="N146" s="53">
        <f>F146*'RFP Project Manager'!$E$36*'RFP Project Manager'!$E$31</f>
        <v>0</v>
      </c>
      <c r="O146" s="53">
        <f>G146*'RFP Project Manager'!$E$37*'RFP Project Manager'!$E$31</f>
        <v>0</v>
      </c>
      <c r="P146" s="52"/>
    </row>
    <row r="147" spans="1:16" ht="15.75" customHeight="1" thickBot="1" x14ac:dyDescent="0.3">
      <c r="A147" s="60" t="str">
        <f>IF('General and Technical'!$AC$6&gt;0,"Yes","No")</f>
        <v>No</v>
      </c>
      <c r="B147" s="59">
        <f>IF(A147="Yes",1,0)</f>
        <v>0</v>
      </c>
      <c r="D147" s="166" t="str">
        <f>'RFP Project Manager'!$C$32</f>
        <v>Not Available</v>
      </c>
      <c r="E147" s="46">
        <f>COUNTIFS('General and Technical'!$D:$D,'RFP Project Manager'!$D$35,'General and Technical'!$AB:$AB,'RFP Project Manager'!$D$32)</f>
        <v>99</v>
      </c>
      <c r="F147" s="45">
        <f>COUNTIFS('General and Technical'!$D:$D,'RFP Project Manager'!$D$36,'General and Technical'!$AB:$AB,'RFP Project Manager'!$D$32)</f>
        <v>22</v>
      </c>
      <c r="G147" s="44">
        <f>COUNTIFS('General and Technical'!$D:$D,'RFP Project Manager'!$D$37,'General and Technical'!$AB:$AB,'RFP Project Manager'!$D$32)</f>
        <v>15</v>
      </c>
      <c r="H147" s="43">
        <f t="shared" si="11"/>
        <v>136</v>
      </c>
      <c r="I147" s="42">
        <f>COUNTIFS('General and Technical'!$H:$H,"&lt;&gt;",'General and Technical'!$AB:$AB,'RFP Project Manager'!$D$32)</f>
        <v>0</v>
      </c>
      <c r="J147" s="126"/>
      <c r="L147" s="58" t="str">
        <f>'RFP Project Manager'!$D$32</f>
        <v>N</v>
      </c>
      <c r="M147" s="53">
        <f>E147*'RFP Project Manager'!$E$35*'RFP Project Manager'!$E$32</f>
        <v>0</v>
      </c>
      <c r="N147" s="53">
        <f>F147*'RFP Project Manager'!$E$36*'RFP Project Manager'!$E$32</f>
        <v>0</v>
      </c>
      <c r="O147" s="53">
        <f>G147*'RFP Project Manager'!$E$37*'RFP Project Manager'!$E$32</f>
        <v>0</v>
      </c>
      <c r="P147" s="52"/>
    </row>
    <row r="148" spans="1:16" ht="15.75" customHeight="1" thickBot="1" x14ac:dyDescent="0.3">
      <c r="D148" s="152" t="s">
        <v>1194</v>
      </c>
      <c r="E148" s="153">
        <f>SUM(E142:E147)</f>
        <v>99</v>
      </c>
      <c r="F148" s="153">
        <f>SUM(F142:F147)</f>
        <v>22</v>
      </c>
      <c r="G148" s="153">
        <f>SUM(G142:G147)</f>
        <v>15</v>
      </c>
      <c r="H148" s="154">
        <f>SUM(H142:H147)</f>
        <v>136</v>
      </c>
      <c r="I148" s="154">
        <f>SUM(I142:I147)</f>
        <v>0</v>
      </c>
      <c r="J148" s="155"/>
      <c r="L148" s="58" t="str">
        <f>D148</f>
        <v>Total:</v>
      </c>
      <c r="M148" s="53">
        <f>SUM(M142:M147)</f>
        <v>0</v>
      </c>
      <c r="N148" s="53">
        <f>SUM(N142:N147)</f>
        <v>0</v>
      </c>
      <c r="O148" s="53">
        <f>SUM(O142:O147)</f>
        <v>0</v>
      </c>
      <c r="P148" s="52"/>
    </row>
    <row r="149" spans="1:16" ht="15.75" customHeight="1" thickBot="1" x14ac:dyDescent="0.3">
      <c r="D149" s="136"/>
      <c r="E149" s="38"/>
      <c r="F149" s="38"/>
      <c r="G149" s="38"/>
      <c r="H149" s="137"/>
      <c r="I149" s="125"/>
      <c r="J149" s="126"/>
      <c r="L149" s="53" t="s">
        <v>1190</v>
      </c>
      <c r="M149" s="57">
        <f>IF(M141=0,"NA",M148/M141)</f>
        <v>0</v>
      </c>
      <c r="N149" s="57">
        <f>IF(N141=0,"NA",N148/N141)</f>
        <v>0</v>
      </c>
      <c r="O149" s="57">
        <f>IF(O141=0,"NA",O148/O141)</f>
        <v>0</v>
      </c>
      <c r="P149" s="52"/>
    </row>
    <row r="150" spans="1:16" ht="15.75" customHeight="1" thickBot="1" x14ac:dyDescent="0.3">
      <c r="D150" s="490" t="str">
        <f ca="1">'RFP Project Manager'!D49&amp;" - "&amp;'RFP Project Manager'!C49</f>
        <v>4.11 - General Ledger</v>
      </c>
      <c r="E150" s="491"/>
      <c r="F150" s="491"/>
      <c r="G150" s="151"/>
      <c r="H150" s="151"/>
      <c r="I150" s="151" t="str">
        <f>$I$51</f>
        <v xml:space="preserve">Overall Compliance: </v>
      </c>
      <c r="J150" s="134" t="str">
        <f>IF(SUM(M159:O159)=0,"N/A",SUM(M159:O159)/SUM(M152:O152))</f>
        <v>N/A</v>
      </c>
      <c r="L150" s="53"/>
      <c r="M150" s="53"/>
      <c r="N150" s="53"/>
      <c r="O150" s="53"/>
      <c r="P150" s="52"/>
    </row>
    <row r="151" spans="1:16" ht="15.75" customHeight="1" thickBot="1" x14ac:dyDescent="0.3">
      <c r="D151" s="492" t="str">
        <f>$D$52</f>
        <v>Availability</v>
      </c>
      <c r="E151" s="494" t="str">
        <f>$E$52</f>
        <v>Priority</v>
      </c>
      <c r="F151" s="494"/>
      <c r="G151" s="494"/>
      <c r="H151" s="515" t="str">
        <f>$H$52</f>
        <v>Total</v>
      </c>
      <c r="I151" s="517" t="str">
        <f>$I$52</f>
        <v>Comments</v>
      </c>
      <c r="J151" s="535" t="str">
        <f>$J$52</f>
        <v>Availability by Type</v>
      </c>
      <c r="L151" s="53"/>
      <c r="M151" s="58" t="str">
        <f>'RFP Project Manager'!$D$35</f>
        <v>H</v>
      </c>
      <c r="N151" s="58" t="str">
        <f>'RFP Project Manager'!$D$36</f>
        <v>M</v>
      </c>
      <c r="O151" s="58" t="str">
        <f>'RFP Project Manager'!$D$37</f>
        <v>L</v>
      </c>
      <c r="P151" s="52"/>
    </row>
    <row r="152" spans="1:16" ht="15.75" customHeight="1" thickBot="1" x14ac:dyDescent="0.3">
      <c r="D152" s="493"/>
      <c r="E152" s="67" t="str">
        <f>'RFP Project Manager'!$C$35</f>
        <v>High</v>
      </c>
      <c r="F152" s="66" t="str">
        <f>'RFP Project Manager'!$C$36</f>
        <v>Medium</v>
      </c>
      <c r="G152" s="65" t="str">
        <f>'RFP Project Manager'!$C$37</f>
        <v>Low</v>
      </c>
      <c r="H152" s="516"/>
      <c r="I152" s="518"/>
      <c r="J152" s="536"/>
      <c r="L152" s="58" t="s">
        <v>1193</v>
      </c>
      <c r="M152" s="53">
        <f>E159*'RFP Project Manager'!$E$35*'RFP Project Manager'!$E$27</f>
        <v>104</v>
      </c>
      <c r="N152" s="53">
        <f>F159*'RFP Project Manager'!$E$36*'RFP Project Manager'!$E$27</f>
        <v>12</v>
      </c>
      <c r="O152" s="53">
        <f>G159*'RFP Project Manager'!$E$37*'RFP Project Manager'!$E$27</f>
        <v>2</v>
      </c>
      <c r="P152" s="52"/>
    </row>
    <row r="153" spans="1:16" ht="15.75" customHeight="1" thickBot="1" x14ac:dyDescent="0.3">
      <c r="D153" s="162" t="str">
        <f>'RFP Project Manager'!$C$27</f>
        <v>Yes</v>
      </c>
      <c r="E153" s="51">
        <f>COUNTIFS('General Ledger'!$D:$D,'RFP Project Manager'!$D$35,'General Ledger'!$AB:$AB,'RFP Project Manager'!$D$27)</f>
        <v>0</v>
      </c>
      <c r="F153" s="50">
        <f>COUNTIFS('General Ledger'!$D:$D,'RFP Project Manager'!$D$36,'General Ledger'!$AB:$AB,'RFP Project Manager'!$D$27)</f>
        <v>0</v>
      </c>
      <c r="G153" s="49">
        <f>COUNTIFS('General Ledger'!$D:$D,'RFP Project Manager'!$D$37,'General Ledger'!$AB:$AB,'RFP Project Manager'!$D$27)</f>
        <v>0</v>
      </c>
      <c r="H153" s="48">
        <f t="shared" ref="H153:H158" si="12">SUM(E153:G153)</f>
        <v>0</v>
      </c>
      <c r="I153" s="47">
        <f>COUNTIFS('General Ledger'!$H:$H,"&lt;&gt;",'General Ledger'!$AB:$AB,'RFP Project Manager'!$D$27)</f>
        <v>0</v>
      </c>
      <c r="J153" s="135"/>
      <c r="L153" s="58" t="str">
        <f>'RFP Project Manager'!$D$27</f>
        <v>Y</v>
      </c>
      <c r="M153" s="53">
        <f>E153*'RFP Project Manager'!$E$35*'RFP Project Manager'!$E$27</f>
        <v>0</v>
      </c>
      <c r="N153" s="53">
        <f>F153*'RFP Project Manager'!$E$36*'RFP Project Manager'!$E$27</f>
        <v>0</v>
      </c>
      <c r="O153" s="53">
        <f>G153*'RFP Project Manager'!$E$37*'RFP Project Manager'!$E$27</f>
        <v>0</v>
      </c>
      <c r="P153" s="52"/>
    </row>
    <row r="154" spans="1:16" ht="15.75" customHeight="1" thickBot="1" x14ac:dyDescent="0.3">
      <c r="D154" s="163" t="str">
        <f>'RFP Project Manager'!$C$28</f>
        <v>Reporting</v>
      </c>
      <c r="E154" s="46">
        <f>COUNTIFS('General Ledger'!$D:$D,'RFP Project Manager'!$D$35,'General Ledger'!$AB:$AB,'RFP Project Manager'!$D$28)</f>
        <v>0</v>
      </c>
      <c r="F154" s="45">
        <f>COUNTIFS('General Ledger'!$D:$D,'RFP Project Manager'!$D$36,'General Ledger'!$AB:$AB,'RFP Project Manager'!$D$28)</f>
        <v>0</v>
      </c>
      <c r="G154" s="44">
        <f>COUNTIFS('General Ledger'!$D:$D,'RFP Project Manager'!$D$37,'General Ledger'!$AB:$AB,'RFP Project Manager'!$D$28)</f>
        <v>0</v>
      </c>
      <c r="H154" s="43">
        <f t="shared" si="12"/>
        <v>0</v>
      </c>
      <c r="I154" s="42">
        <f>COUNTIFS('General Ledger'!$H:$H,"&lt;&gt;",'General Ledger'!$AB:$AB,'RFP Project Manager'!$D$28)</f>
        <v>0</v>
      </c>
      <c r="J154" s="126"/>
      <c r="L154" s="58" t="str">
        <f>'RFP Project Manager'!$D$28</f>
        <v>R</v>
      </c>
      <c r="M154" s="53">
        <f>E154*'RFP Project Manager'!$E$35*'RFP Project Manager'!$E$28</f>
        <v>0</v>
      </c>
      <c r="N154" s="53">
        <f>F154*'RFP Project Manager'!$E$36*'RFP Project Manager'!$E$28</f>
        <v>0</v>
      </c>
      <c r="O154" s="53">
        <f>G154*'RFP Project Manager'!$E$37*'RFP Project Manager'!$E$28</f>
        <v>0</v>
      </c>
      <c r="P154" s="52"/>
    </row>
    <row r="155" spans="1:16" ht="15.75" customHeight="1" thickBot="1" x14ac:dyDescent="0.3">
      <c r="D155" s="161" t="str">
        <f>'RFP Project Manager'!$C$29</f>
        <v>Third Party</v>
      </c>
      <c r="E155" s="51">
        <f>COUNTIFS('General Ledger'!$D:$D,'RFP Project Manager'!$D$35,'General Ledger'!$AB:$AB,'RFP Project Manager'!$D$29)</f>
        <v>0</v>
      </c>
      <c r="F155" s="50">
        <f>COUNTIFS('General Ledger'!$D:$D,'RFP Project Manager'!$D$36,'General Ledger'!$AB:$AB,'RFP Project Manager'!$D$29)</f>
        <v>0</v>
      </c>
      <c r="G155" s="49">
        <f>COUNTIFS('General Ledger'!$D:$D,'RFP Project Manager'!$D$37,'General Ledger'!$AB:$AB,'RFP Project Manager'!$D$29)</f>
        <v>0</v>
      </c>
      <c r="H155" s="48">
        <f t="shared" si="12"/>
        <v>0</v>
      </c>
      <c r="I155" s="47">
        <f>COUNTIFS('General Ledger'!$H:$H,"&lt;&gt;",'General Ledger'!$AB:$AB,'RFP Project Manager'!$D$29)</f>
        <v>0</v>
      </c>
      <c r="J155" s="126"/>
      <c r="L155" s="58" t="str">
        <f>'RFP Project Manager'!$D$29</f>
        <v>T</v>
      </c>
      <c r="M155" s="53">
        <f>E155*'RFP Project Manager'!$E$35*'RFP Project Manager'!$E$29</f>
        <v>0</v>
      </c>
      <c r="N155" s="53">
        <f>F155*'RFP Project Manager'!$E$36*'RFP Project Manager'!$E$29</f>
        <v>0</v>
      </c>
      <c r="O155" s="53">
        <f>G155*'RFP Project Manager'!$E$37*'RFP Project Manager'!$E$29</f>
        <v>0</v>
      </c>
      <c r="P155" s="52"/>
    </row>
    <row r="156" spans="1:16" ht="15.75" customHeight="1" thickBot="1" x14ac:dyDescent="0.3">
      <c r="A156" s="64" t="s">
        <v>1192</v>
      </c>
      <c r="B156" s="63"/>
      <c r="D156" s="165" t="str">
        <f>'RFP Project Manager'!$C$30</f>
        <v>Modification</v>
      </c>
      <c r="E156" s="46">
        <f>COUNTIFS('General Ledger'!$D:$D,'RFP Project Manager'!$D$35,'General Ledger'!$AB:$AB,'RFP Project Manager'!$D$30)</f>
        <v>0</v>
      </c>
      <c r="F156" s="45">
        <f>COUNTIFS('General Ledger'!$D:$D,'RFP Project Manager'!$D$36,'General Ledger'!$AB:$AB,'RFP Project Manager'!$D$30)</f>
        <v>0</v>
      </c>
      <c r="G156" s="44">
        <f>COUNTIFS('General Ledger'!$D:$D,'RFP Project Manager'!$D$37,'General Ledger'!$AB:$AB,'RFP Project Manager'!$D$30)</f>
        <v>0</v>
      </c>
      <c r="H156" s="43">
        <f t="shared" si="12"/>
        <v>0</v>
      </c>
      <c r="I156" s="42">
        <f>COUNTIFS('General Ledger'!$H:$H,"&lt;&gt;",'General Ledger'!$AB:$AB,'RFP Project Manager'!$D$30)</f>
        <v>0</v>
      </c>
      <c r="J156" s="126"/>
      <c r="L156" s="58" t="str">
        <f>'RFP Project Manager'!$D$30</f>
        <v>M</v>
      </c>
      <c r="M156" s="53">
        <f>E156*'RFP Project Manager'!$E$35*'RFP Project Manager'!$E$30</f>
        <v>0</v>
      </c>
      <c r="N156" s="53">
        <f>F156*'RFP Project Manager'!$E$36*'RFP Project Manager'!$E$30</f>
        <v>0</v>
      </c>
      <c r="O156" s="53">
        <f>G156*'RFP Project Manager'!$E$37*'RFP Project Manager'!$E$30</f>
        <v>0</v>
      </c>
      <c r="P156" s="52"/>
    </row>
    <row r="157" spans="1:16" ht="15.75" customHeight="1" thickBot="1" x14ac:dyDescent="0.3">
      <c r="A157" s="62" t="s">
        <v>1191</v>
      </c>
      <c r="B157" s="61"/>
      <c r="D157" s="164" t="str">
        <f>'RFP Project Manager'!$C$31</f>
        <v>Future</v>
      </c>
      <c r="E157" s="51">
        <f>COUNTIFS('General Ledger'!$D:$D,'RFP Project Manager'!$D$35,'General Ledger'!$AB:$AB,'RFP Project Manager'!$D$31)</f>
        <v>0</v>
      </c>
      <c r="F157" s="50">
        <f>COUNTIFS('General Ledger'!$D:$D,'RFP Project Manager'!$D$36,'General Ledger'!$AB:$AB,'RFP Project Manager'!$D$31)</f>
        <v>0</v>
      </c>
      <c r="G157" s="49">
        <f>COUNTIFS('General Ledger'!$D:$D,'RFP Project Manager'!$D$37,'General Ledger'!$AB:$AB,'RFP Project Manager'!$D$31)</f>
        <v>0</v>
      </c>
      <c r="H157" s="48">
        <f t="shared" si="12"/>
        <v>0</v>
      </c>
      <c r="I157" s="47">
        <f>COUNTIFS('General Ledger'!$H:$H,"&lt;&gt;",'General Ledger'!$AB:$AB,'RFP Project Manager'!$D$31)</f>
        <v>0</v>
      </c>
      <c r="J157" s="126"/>
      <c r="L157" s="58" t="str">
        <f>'RFP Project Manager'!$D$31</f>
        <v>F</v>
      </c>
      <c r="M157" s="53">
        <f>E157*'RFP Project Manager'!$E$35*'RFP Project Manager'!$E$31</f>
        <v>0</v>
      </c>
      <c r="N157" s="53">
        <f>F157*'RFP Project Manager'!$E$36*'RFP Project Manager'!$E$31</f>
        <v>0</v>
      </c>
      <c r="O157" s="53">
        <f>G157*'RFP Project Manager'!$E$37*'RFP Project Manager'!$E$31</f>
        <v>0</v>
      </c>
      <c r="P157" s="52"/>
    </row>
    <row r="158" spans="1:16" ht="15.75" customHeight="1" thickBot="1" x14ac:dyDescent="0.3">
      <c r="A158" s="60" t="str">
        <f>IF('General Ledger'!$AC$6&gt;0,"Yes","No")</f>
        <v>No</v>
      </c>
      <c r="B158" s="59">
        <f>IF(A158="Yes",1,0)</f>
        <v>0</v>
      </c>
      <c r="D158" s="166" t="str">
        <f>'RFP Project Manager'!$C$32</f>
        <v>Not Available</v>
      </c>
      <c r="E158" s="46">
        <f>COUNTIFS('General Ledger'!$D:$D,'RFP Project Manager'!$D$35,'General Ledger'!$AB:$AB,'RFP Project Manager'!$D$32)</f>
        <v>26</v>
      </c>
      <c r="F158" s="45">
        <f>COUNTIFS('General Ledger'!$D:$D,'RFP Project Manager'!$D$36,'General Ledger'!$AB:$AB,'RFP Project Manager'!$D$32)</f>
        <v>6</v>
      </c>
      <c r="G158" s="44">
        <f>COUNTIFS('General Ledger'!$D:$D,'RFP Project Manager'!$D$37,'General Ledger'!$AB:$AB,'RFP Project Manager'!$D$32)</f>
        <v>2</v>
      </c>
      <c r="H158" s="43">
        <f t="shared" si="12"/>
        <v>34</v>
      </c>
      <c r="I158" s="42">
        <f>COUNTIFS('General Ledger'!$H:$H,"&lt;&gt;",'General Ledger'!$AB:$AB,'RFP Project Manager'!$D$32)</f>
        <v>0</v>
      </c>
      <c r="J158" s="126"/>
      <c r="L158" s="58" t="str">
        <f>'RFP Project Manager'!$D$32</f>
        <v>N</v>
      </c>
      <c r="M158" s="53">
        <f>E158*'RFP Project Manager'!$E$35*'RFP Project Manager'!$E$32</f>
        <v>0</v>
      </c>
      <c r="N158" s="53">
        <f>F158*'RFP Project Manager'!$E$36*'RFP Project Manager'!$E$32</f>
        <v>0</v>
      </c>
      <c r="O158" s="53">
        <f>G158*'RFP Project Manager'!$E$37*'RFP Project Manager'!$E$32</f>
        <v>0</v>
      </c>
      <c r="P158" s="52"/>
    </row>
    <row r="159" spans="1:16" ht="15.75" customHeight="1" thickBot="1" x14ac:dyDescent="0.3">
      <c r="D159" s="152" t="s">
        <v>1194</v>
      </c>
      <c r="E159" s="153">
        <f>SUM(E153:E158)</f>
        <v>26</v>
      </c>
      <c r="F159" s="153">
        <f>SUM(F153:F158)</f>
        <v>6</v>
      </c>
      <c r="G159" s="153">
        <f>SUM(G153:G158)</f>
        <v>2</v>
      </c>
      <c r="H159" s="154">
        <f>SUM(H153:H158)</f>
        <v>34</v>
      </c>
      <c r="I159" s="154">
        <f>SUM(I153:I158)</f>
        <v>0</v>
      </c>
      <c r="J159" s="155"/>
      <c r="L159" s="58" t="str">
        <f>D159</f>
        <v>Total:</v>
      </c>
      <c r="M159" s="53">
        <f>SUM(M153:M158)</f>
        <v>0</v>
      </c>
      <c r="N159" s="53">
        <f>SUM(N153:N158)</f>
        <v>0</v>
      </c>
      <c r="O159" s="53">
        <f>SUM(O153:O158)</f>
        <v>0</v>
      </c>
      <c r="P159" s="52"/>
    </row>
    <row r="160" spans="1:16" ht="15.75" customHeight="1" thickBot="1" x14ac:dyDescent="0.3">
      <c r="D160" s="157"/>
      <c r="E160" s="74"/>
      <c r="F160" s="74"/>
      <c r="G160" s="74"/>
      <c r="H160" s="158"/>
      <c r="I160" s="159"/>
      <c r="J160" s="160"/>
      <c r="L160" s="53" t="s">
        <v>1190</v>
      </c>
      <c r="M160" s="57">
        <f>IF(M152=0,"NA",M159/M152)</f>
        <v>0</v>
      </c>
      <c r="N160" s="57">
        <f>IF(N152=0,"NA",N159/N152)</f>
        <v>0</v>
      </c>
      <c r="O160" s="57">
        <f>IF(O152=0,"NA",O159/O152)</f>
        <v>0</v>
      </c>
      <c r="P160" s="52"/>
    </row>
    <row r="161" spans="1:16" ht="15.75" customHeight="1" thickBot="1" x14ac:dyDescent="0.3">
      <c r="D161" s="490" t="str">
        <f ca="1">'RFP Project Manager'!D50&amp;" - "&amp;'RFP Project Manager'!C50</f>
        <v>4.12 - Human Resources</v>
      </c>
      <c r="E161" s="491"/>
      <c r="F161" s="491"/>
      <c r="G161" s="151"/>
      <c r="H161" s="151"/>
      <c r="I161" s="151" t="str">
        <f>$I$51</f>
        <v xml:space="preserve">Overall Compliance: </v>
      </c>
      <c r="J161" s="134" t="str">
        <f>IF(SUM(M170:O170)=0,"N/A",SUM(M170:O170)/SUM(M163:O163))</f>
        <v>N/A</v>
      </c>
      <c r="L161" s="53"/>
      <c r="M161" s="53"/>
      <c r="N161" s="53"/>
      <c r="O161" s="53"/>
      <c r="P161" s="52"/>
    </row>
    <row r="162" spans="1:16" ht="15.75" customHeight="1" thickBot="1" x14ac:dyDescent="0.3">
      <c r="D162" s="492" t="str">
        <f>$D$52</f>
        <v>Availability</v>
      </c>
      <c r="E162" s="494" t="str">
        <f>$E$52</f>
        <v>Priority</v>
      </c>
      <c r="F162" s="494"/>
      <c r="G162" s="494"/>
      <c r="H162" s="515" t="str">
        <f>$H$52</f>
        <v>Total</v>
      </c>
      <c r="I162" s="517" t="str">
        <f>$I$52</f>
        <v>Comments</v>
      </c>
      <c r="J162" s="535" t="str">
        <f>$J$52</f>
        <v>Availability by Type</v>
      </c>
      <c r="L162" s="53"/>
      <c r="M162" s="58" t="str">
        <f>'RFP Project Manager'!$D$35</f>
        <v>H</v>
      </c>
      <c r="N162" s="58" t="str">
        <f>'RFP Project Manager'!$D$36</f>
        <v>M</v>
      </c>
      <c r="O162" s="58" t="str">
        <f>'RFP Project Manager'!$D$37</f>
        <v>L</v>
      </c>
      <c r="P162" s="52"/>
    </row>
    <row r="163" spans="1:16" ht="15.75" customHeight="1" thickBot="1" x14ac:dyDescent="0.3">
      <c r="D163" s="493"/>
      <c r="E163" s="67" t="str">
        <f>'RFP Project Manager'!$C$35</f>
        <v>High</v>
      </c>
      <c r="F163" s="66" t="str">
        <f>'RFP Project Manager'!$C$36</f>
        <v>Medium</v>
      </c>
      <c r="G163" s="65" t="str">
        <f>'RFP Project Manager'!$C$37</f>
        <v>Low</v>
      </c>
      <c r="H163" s="516"/>
      <c r="I163" s="518"/>
      <c r="J163" s="536"/>
      <c r="L163" s="58" t="s">
        <v>1193</v>
      </c>
      <c r="M163" s="53">
        <f>E170*'RFP Project Manager'!$E$35*'RFP Project Manager'!$E$27</f>
        <v>144</v>
      </c>
      <c r="N163" s="53">
        <f>F170*'RFP Project Manager'!$E$36*'RFP Project Manager'!$E$27</f>
        <v>60</v>
      </c>
      <c r="O163" s="53">
        <f>G170*'RFP Project Manager'!$E$37*'RFP Project Manager'!$E$27</f>
        <v>5</v>
      </c>
      <c r="P163" s="52"/>
    </row>
    <row r="164" spans="1:16" ht="15.75" customHeight="1" thickBot="1" x14ac:dyDescent="0.3">
      <c r="D164" s="162" t="str">
        <f>'RFP Project Manager'!$C$27</f>
        <v>Yes</v>
      </c>
      <c r="E164" s="51">
        <f>COUNTIFS('Human Resources'!$D:$D,'RFP Project Manager'!$D$35,'Human Resources'!$AB:$AB,'RFP Project Manager'!$D$27)</f>
        <v>0</v>
      </c>
      <c r="F164" s="50">
        <f>COUNTIFS('Human Resources'!$D:$D,'RFP Project Manager'!$D$36,'Human Resources'!$AB:$AB,'RFP Project Manager'!$D$27)</f>
        <v>0</v>
      </c>
      <c r="G164" s="49">
        <f>COUNTIFS('Human Resources'!$D:$D,'RFP Project Manager'!$D$37,'Human Resources'!$AB:$AB,'RFP Project Manager'!$D$27)</f>
        <v>0</v>
      </c>
      <c r="H164" s="48">
        <f t="shared" ref="H164:H169" si="13">SUM(E164:G164)</f>
        <v>0</v>
      </c>
      <c r="I164" s="47">
        <f>COUNTIFS('Human Resources'!$H:$H,"&lt;&gt;",'Human Resources'!$AB:$AB,'RFP Project Manager'!$D$27)</f>
        <v>0</v>
      </c>
      <c r="J164" s="135"/>
      <c r="L164" s="58" t="str">
        <f>'RFP Project Manager'!$D$27</f>
        <v>Y</v>
      </c>
      <c r="M164" s="53">
        <f>E164*'RFP Project Manager'!$E$35*'RFP Project Manager'!$E$27</f>
        <v>0</v>
      </c>
      <c r="N164" s="53">
        <f>F164*'RFP Project Manager'!$E$36*'RFP Project Manager'!$E$27</f>
        <v>0</v>
      </c>
      <c r="O164" s="53">
        <f>G164*'RFP Project Manager'!$E$37*'RFP Project Manager'!$E$27</f>
        <v>0</v>
      </c>
      <c r="P164" s="52"/>
    </row>
    <row r="165" spans="1:16" ht="15.75" customHeight="1" thickBot="1" x14ac:dyDescent="0.3">
      <c r="D165" s="163" t="str">
        <f>'RFP Project Manager'!$C$28</f>
        <v>Reporting</v>
      </c>
      <c r="E165" s="46">
        <f>COUNTIFS('Human Resources'!$D:$D,'RFP Project Manager'!$D$35,'Human Resources'!$AB:$AB,'RFP Project Manager'!$D$28)</f>
        <v>0</v>
      </c>
      <c r="F165" s="45">
        <f>COUNTIFS('Human Resources'!$D:$D,'RFP Project Manager'!$D$36,'Human Resources'!$AB:$AB,'RFP Project Manager'!$D$28)</f>
        <v>0</v>
      </c>
      <c r="G165" s="44">
        <f>COUNTIFS('Human Resources'!$D:$D,'RFP Project Manager'!$D$37,'Human Resources'!$AB:$AB,'RFP Project Manager'!$D$28)</f>
        <v>0</v>
      </c>
      <c r="H165" s="43">
        <f t="shared" si="13"/>
        <v>0</v>
      </c>
      <c r="I165" s="42">
        <f>COUNTIFS('Human Resources'!$H:$H,"&lt;&gt;",'Human Resources'!$AB:$AB,'RFP Project Manager'!$D$28)</f>
        <v>0</v>
      </c>
      <c r="J165" s="126"/>
      <c r="L165" s="58" t="str">
        <f>'RFP Project Manager'!$D$28</f>
        <v>R</v>
      </c>
      <c r="M165" s="53">
        <f>E165*'RFP Project Manager'!$E$35*'RFP Project Manager'!$E$28</f>
        <v>0</v>
      </c>
      <c r="N165" s="53">
        <f>F165*'RFP Project Manager'!$E$36*'RFP Project Manager'!$E$28</f>
        <v>0</v>
      </c>
      <c r="O165" s="53">
        <f>G165*'RFP Project Manager'!$E$37*'RFP Project Manager'!$E$28</f>
        <v>0</v>
      </c>
      <c r="P165" s="52"/>
    </row>
    <row r="166" spans="1:16" ht="15.75" customHeight="1" thickBot="1" x14ac:dyDescent="0.3">
      <c r="D166" s="161" t="str">
        <f>'RFP Project Manager'!$C$29</f>
        <v>Third Party</v>
      </c>
      <c r="E166" s="51">
        <f>COUNTIFS('Human Resources'!$D:$D,'RFP Project Manager'!$D$35,'Human Resources'!$AB:$AB,'RFP Project Manager'!$D$29)</f>
        <v>0</v>
      </c>
      <c r="F166" s="50">
        <f>COUNTIFS('Human Resources'!$D:$D,'RFP Project Manager'!$D$36,'Human Resources'!$AB:$AB,'RFP Project Manager'!$D$29)</f>
        <v>0</v>
      </c>
      <c r="G166" s="49">
        <f>COUNTIFS('Human Resources'!$D:$D,'RFP Project Manager'!$D$37,'Human Resources'!$AB:$AB,'RFP Project Manager'!$D$29)</f>
        <v>0</v>
      </c>
      <c r="H166" s="48">
        <f t="shared" si="13"/>
        <v>0</v>
      </c>
      <c r="I166" s="47">
        <f>COUNTIFS('Human Resources'!$H:$H,"&lt;&gt;",'Human Resources'!$AB:$AB,'RFP Project Manager'!$D$29)</f>
        <v>0</v>
      </c>
      <c r="J166" s="126"/>
      <c r="L166" s="58" t="str">
        <f>'RFP Project Manager'!$D$29</f>
        <v>T</v>
      </c>
      <c r="M166" s="53">
        <f>E166*'RFP Project Manager'!$E$35*'RFP Project Manager'!$E$29</f>
        <v>0</v>
      </c>
      <c r="N166" s="53">
        <f>F166*'RFP Project Manager'!$E$36*'RFP Project Manager'!$E$29</f>
        <v>0</v>
      </c>
      <c r="O166" s="53">
        <f>G166*'RFP Project Manager'!$E$37*'RFP Project Manager'!$E$29</f>
        <v>0</v>
      </c>
      <c r="P166" s="52"/>
    </row>
    <row r="167" spans="1:16" ht="15.75" customHeight="1" thickBot="1" x14ac:dyDescent="0.3">
      <c r="A167" s="64" t="s">
        <v>1192</v>
      </c>
      <c r="B167" s="63"/>
      <c r="D167" s="165" t="str">
        <f>'RFP Project Manager'!$C$30</f>
        <v>Modification</v>
      </c>
      <c r="E167" s="46">
        <f>COUNTIFS('Human Resources'!$D:$D,'RFP Project Manager'!$D$35,'Human Resources'!$AB:$AB,'RFP Project Manager'!$D$30)</f>
        <v>0</v>
      </c>
      <c r="F167" s="45">
        <f>COUNTIFS('Human Resources'!$D:$D,'RFP Project Manager'!$D$36,'Human Resources'!$AB:$AB,'RFP Project Manager'!$D$30)</f>
        <v>0</v>
      </c>
      <c r="G167" s="44">
        <f>COUNTIFS('Human Resources'!$D:$D,'RFP Project Manager'!$D$37,'Human Resources'!$AB:$AB,'RFP Project Manager'!$D$30)</f>
        <v>0</v>
      </c>
      <c r="H167" s="43">
        <f t="shared" si="13"/>
        <v>0</v>
      </c>
      <c r="I167" s="42">
        <f>COUNTIFS('Human Resources'!$H:$H,"&lt;&gt;",'Human Resources'!$AB:$AB,'RFP Project Manager'!$D$30)</f>
        <v>0</v>
      </c>
      <c r="J167" s="126"/>
      <c r="L167" s="58" t="str">
        <f>'RFP Project Manager'!$D$30</f>
        <v>M</v>
      </c>
      <c r="M167" s="53">
        <f>E167*'RFP Project Manager'!$E$35*'RFP Project Manager'!$E$30</f>
        <v>0</v>
      </c>
      <c r="N167" s="53">
        <f>F167*'RFP Project Manager'!$E$36*'RFP Project Manager'!$E$30</f>
        <v>0</v>
      </c>
      <c r="O167" s="53">
        <f>G167*'RFP Project Manager'!$E$37*'RFP Project Manager'!$E$30</f>
        <v>0</v>
      </c>
      <c r="P167" s="52"/>
    </row>
    <row r="168" spans="1:16" ht="15.75" customHeight="1" thickBot="1" x14ac:dyDescent="0.3">
      <c r="A168" s="62" t="s">
        <v>1191</v>
      </c>
      <c r="B168" s="61"/>
      <c r="D168" s="164" t="str">
        <f>'RFP Project Manager'!$C$31</f>
        <v>Future</v>
      </c>
      <c r="E168" s="51">
        <f>COUNTIFS('Human Resources'!$D:$D,'RFP Project Manager'!$D$35,'Human Resources'!$AB:$AB,'RFP Project Manager'!$D$31)</f>
        <v>0</v>
      </c>
      <c r="F168" s="50">
        <f>COUNTIFS('Human Resources'!$D:$D,'RFP Project Manager'!$D$36,'Human Resources'!$AB:$AB,'RFP Project Manager'!$D$31)</f>
        <v>0</v>
      </c>
      <c r="G168" s="49">
        <f>COUNTIFS('Human Resources'!$D:$D,'RFP Project Manager'!$D$37,'Human Resources'!$AB:$AB,'RFP Project Manager'!$D$31)</f>
        <v>0</v>
      </c>
      <c r="H168" s="48">
        <f t="shared" si="13"/>
        <v>0</v>
      </c>
      <c r="I168" s="47">
        <f>COUNTIFS('Human Resources'!$H:$H,"&lt;&gt;",'Human Resources'!$AB:$AB,'RFP Project Manager'!$D$31)</f>
        <v>0</v>
      </c>
      <c r="J168" s="126"/>
      <c r="L168" s="58" t="str">
        <f>'RFP Project Manager'!$D$31</f>
        <v>F</v>
      </c>
      <c r="M168" s="53">
        <f>E168*'RFP Project Manager'!$E$35*'RFP Project Manager'!$E$31</f>
        <v>0</v>
      </c>
      <c r="N168" s="53">
        <f>F168*'RFP Project Manager'!$E$36*'RFP Project Manager'!$E$31</f>
        <v>0</v>
      </c>
      <c r="O168" s="53">
        <f>G168*'RFP Project Manager'!$E$37*'RFP Project Manager'!$E$31</f>
        <v>0</v>
      </c>
      <c r="P168" s="52"/>
    </row>
    <row r="169" spans="1:16" ht="15.75" customHeight="1" thickBot="1" x14ac:dyDescent="0.3">
      <c r="A169" s="60" t="str">
        <f>IF('Human Resources'!$AC$6&gt;0,"Yes","No")</f>
        <v>No</v>
      </c>
      <c r="B169" s="59">
        <f>IF(A169="Yes",1,0)</f>
        <v>0</v>
      </c>
      <c r="D169" s="166" t="str">
        <f>'RFP Project Manager'!$C$32</f>
        <v>Not Available</v>
      </c>
      <c r="E169" s="46">
        <f>COUNTIFS('Human Resources'!$D:$D,'RFP Project Manager'!$D$35,'Human Resources'!$AB:$AB,'RFP Project Manager'!$D$32)</f>
        <v>36</v>
      </c>
      <c r="F169" s="45">
        <f>COUNTIFS('Human Resources'!$D:$D,'RFP Project Manager'!$D$36,'Human Resources'!$AB:$AB,'RFP Project Manager'!$D$32)</f>
        <v>30</v>
      </c>
      <c r="G169" s="44">
        <f>COUNTIFS('Human Resources'!$D:$D,'RFP Project Manager'!$D$37,'Human Resources'!$AB:$AB,'RFP Project Manager'!$D$32)</f>
        <v>5</v>
      </c>
      <c r="H169" s="43">
        <f t="shared" si="13"/>
        <v>71</v>
      </c>
      <c r="I169" s="42">
        <f>COUNTIFS('Human Resources'!$H:$H,"&lt;&gt;",'Human Resources'!$AB:$AB,'RFP Project Manager'!$D$32)</f>
        <v>0</v>
      </c>
      <c r="J169" s="126"/>
      <c r="L169" s="58" t="str">
        <f>'RFP Project Manager'!$D$32</f>
        <v>N</v>
      </c>
      <c r="M169" s="53">
        <f>E169*'RFP Project Manager'!$E$35*'RFP Project Manager'!$E$32</f>
        <v>0</v>
      </c>
      <c r="N169" s="53">
        <f>F169*'RFP Project Manager'!$E$36*'RFP Project Manager'!$E$32</f>
        <v>0</v>
      </c>
      <c r="O169" s="53">
        <f>G169*'RFP Project Manager'!$E$37*'RFP Project Manager'!$E$32</f>
        <v>0</v>
      </c>
      <c r="P169" s="52"/>
    </row>
    <row r="170" spans="1:16" ht="15.75" customHeight="1" thickBot="1" x14ac:dyDescent="0.3">
      <c r="D170" s="152" t="s">
        <v>1194</v>
      </c>
      <c r="E170" s="153">
        <f>SUM(E164:E169)</f>
        <v>36</v>
      </c>
      <c r="F170" s="153">
        <f>SUM(F164:F169)</f>
        <v>30</v>
      </c>
      <c r="G170" s="153">
        <f>SUM(G164:G169)</f>
        <v>5</v>
      </c>
      <c r="H170" s="154">
        <f>SUM(H164:H169)</f>
        <v>71</v>
      </c>
      <c r="I170" s="154">
        <f>SUM(I164:I169)</f>
        <v>0</v>
      </c>
      <c r="J170" s="155"/>
      <c r="L170" s="58" t="str">
        <f>D170</f>
        <v>Total:</v>
      </c>
      <c r="M170" s="53">
        <f>SUM(M164:M169)</f>
        <v>0</v>
      </c>
      <c r="N170" s="53">
        <f>SUM(N164:N169)</f>
        <v>0</v>
      </c>
      <c r="O170" s="53">
        <f>SUM(O164:O169)</f>
        <v>0</v>
      </c>
      <c r="P170" s="52"/>
    </row>
    <row r="171" spans="1:16" ht="15.75" customHeight="1" thickBot="1" x14ac:dyDescent="0.3">
      <c r="D171" s="157"/>
      <c r="E171" s="74"/>
      <c r="F171" s="74"/>
      <c r="G171" s="74"/>
      <c r="H171" s="158"/>
      <c r="I171" s="159"/>
      <c r="J171" s="160"/>
      <c r="L171" s="53" t="s">
        <v>1190</v>
      </c>
      <c r="M171" s="57">
        <f>IF(M163=0,"NA",M170/M163)</f>
        <v>0</v>
      </c>
      <c r="N171" s="57">
        <f>IF(N163=0,"NA",N170/N163)</f>
        <v>0</v>
      </c>
      <c r="O171" s="57">
        <f>IF(O163=0,"NA",O170/O163)</f>
        <v>0</v>
      </c>
      <c r="P171" s="52"/>
    </row>
    <row r="172" spans="1:16" ht="15.75" customHeight="1" thickBot="1" x14ac:dyDescent="0.3">
      <c r="D172" s="490" t="str">
        <f ca="1">'RFP Project Manager'!D51&amp;" - "&amp;'RFP Project Manager'!C51</f>
        <v>4.13 - Misc Billing &amp; AR</v>
      </c>
      <c r="E172" s="491"/>
      <c r="F172" s="491"/>
      <c r="G172" s="151"/>
      <c r="H172" s="151"/>
      <c r="I172" s="151" t="str">
        <f>$I$51</f>
        <v xml:space="preserve">Overall Compliance: </v>
      </c>
      <c r="J172" s="134" t="str">
        <f>IF(SUM(M181:O181)=0,"N/A",SUM(M181:O181)/SUM(M174:O174))</f>
        <v>N/A</v>
      </c>
      <c r="L172" s="53"/>
      <c r="M172" s="53"/>
      <c r="N172" s="53"/>
      <c r="O172" s="53"/>
      <c r="P172" s="52"/>
    </row>
    <row r="173" spans="1:16" ht="15.75" customHeight="1" thickBot="1" x14ac:dyDescent="0.3">
      <c r="D173" s="492" t="str">
        <f>$D$52</f>
        <v>Availability</v>
      </c>
      <c r="E173" s="494" t="str">
        <f>$E$52</f>
        <v>Priority</v>
      </c>
      <c r="F173" s="494"/>
      <c r="G173" s="494"/>
      <c r="H173" s="515" t="str">
        <f>$H$52</f>
        <v>Total</v>
      </c>
      <c r="I173" s="517" t="str">
        <f>$I$52</f>
        <v>Comments</v>
      </c>
      <c r="J173" s="535" t="str">
        <f>$J$52</f>
        <v>Availability by Type</v>
      </c>
      <c r="L173" s="53"/>
      <c r="M173" s="58" t="str">
        <f>'RFP Project Manager'!$D$35</f>
        <v>H</v>
      </c>
      <c r="N173" s="58" t="str">
        <f>'RFP Project Manager'!$D$36</f>
        <v>M</v>
      </c>
      <c r="O173" s="58" t="str">
        <f>'RFP Project Manager'!$D$37</f>
        <v>L</v>
      </c>
      <c r="P173" s="52"/>
    </row>
    <row r="174" spans="1:16" ht="15.75" customHeight="1" thickBot="1" x14ac:dyDescent="0.3">
      <c r="D174" s="493"/>
      <c r="E174" s="67" t="str">
        <f>'RFP Project Manager'!$C$35</f>
        <v>High</v>
      </c>
      <c r="F174" s="66" t="str">
        <f>'RFP Project Manager'!$C$36</f>
        <v>Medium</v>
      </c>
      <c r="G174" s="65" t="str">
        <f>'RFP Project Manager'!$C$37</f>
        <v>Low</v>
      </c>
      <c r="H174" s="516"/>
      <c r="I174" s="518"/>
      <c r="J174" s="536"/>
      <c r="L174" s="58" t="s">
        <v>1193</v>
      </c>
      <c r="M174" s="53">
        <f>E181*'RFP Project Manager'!$E$35*'RFP Project Manager'!$E$27</f>
        <v>96</v>
      </c>
      <c r="N174" s="53">
        <f>F181*'RFP Project Manager'!$E$36*'RFP Project Manager'!$E$27</f>
        <v>12</v>
      </c>
      <c r="O174" s="53">
        <f>G181*'RFP Project Manager'!$E$37*'RFP Project Manager'!$E$27</f>
        <v>2</v>
      </c>
      <c r="P174" s="52"/>
    </row>
    <row r="175" spans="1:16" ht="15.75" customHeight="1" thickBot="1" x14ac:dyDescent="0.3">
      <c r="D175" s="162" t="str">
        <f>'RFP Project Manager'!$C$27</f>
        <v>Yes</v>
      </c>
      <c r="E175" s="51">
        <f>COUNTIFS('Misc Billing &amp; AR'!$D:$D,'RFP Project Manager'!$D$35,'Misc Billing &amp; AR'!$AB:$AB,'RFP Project Manager'!$D$27)</f>
        <v>0</v>
      </c>
      <c r="F175" s="50">
        <f>COUNTIFS('Misc Billing &amp; AR'!$D:$D,'RFP Project Manager'!$D$36,'Misc Billing &amp; AR'!$AB:$AB,'RFP Project Manager'!$D$27)</f>
        <v>0</v>
      </c>
      <c r="G175" s="49">
        <f>COUNTIFS('Misc Billing &amp; AR'!$D:$D,'RFP Project Manager'!$D$37,'Misc Billing &amp; AR'!$AB:$AB,'RFP Project Manager'!$D$27)</f>
        <v>0</v>
      </c>
      <c r="H175" s="48">
        <f t="shared" ref="H175:H180" si="14">SUM(E175:G175)</f>
        <v>0</v>
      </c>
      <c r="I175" s="47">
        <f>COUNTIFS('Misc Billing &amp; AR'!$H:$H,"&lt;&gt;",'Misc Billing &amp; AR'!$AB:$AB,'RFP Project Manager'!$D$27)</f>
        <v>0</v>
      </c>
      <c r="J175" s="135"/>
      <c r="L175" s="58" t="str">
        <f>'RFP Project Manager'!$D$27</f>
        <v>Y</v>
      </c>
      <c r="M175" s="53">
        <f>E175*'RFP Project Manager'!$E$35*'RFP Project Manager'!$E$27</f>
        <v>0</v>
      </c>
      <c r="N175" s="53">
        <f>F175*'RFP Project Manager'!$E$36*'RFP Project Manager'!$E$27</f>
        <v>0</v>
      </c>
      <c r="O175" s="53">
        <f>G175*'RFP Project Manager'!$E$37*'RFP Project Manager'!$E$27</f>
        <v>0</v>
      </c>
      <c r="P175" s="52"/>
    </row>
    <row r="176" spans="1:16" ht="15.75" customHeight="1" thickBot="1" x14ac:dyDescent="0.3">
      <c r="D176" s="163" t="str">
        <f>'RFP Project Manager'!$C$28</f>
        <v>Reporting</v>
      </c>
      <c r="E176" s="46">
        <f>COUNTIFS('Misc Billing &amp; AR'!$D:$D,'RFP Project Manager'!$D$35,'Misc Billing &amp; AR'!$AB:$AB,'RFP Project Manager'!$D$28)</f>
        <v>0</v>
      </c>
      <c r="F176" s="45">
        <f>COUNTIFS('Misc Billing &amp; AR'!$D:$D,'RFP Project Manager'!$D$36,'Misc Billing &amp; AR'!$AB:$AB,'RFP Project Manager'!$D$28)</f>
        <v>0</v>
      </c>
      <c r="G176" s="44">
        <f>COUNTIFS('Misc Billing &amp; AR'!$D:$D,'RFP Project Manager'!$D$37,'Misc Billing &amp; AR'!$AB:$AB,'RFP Project Manager'!$D$28)</f>
        <v>0</v>
      </c>
      <c r="H176" s="43">
        <f t="shared" si="14"/>
        <v>0</v>
      </c>
      <c r="I176" s="42">
        <f>COUNTIFS('Misc Billing &amp; AR'!$H:$H,"&lt;&gt;",'Misc Billing &amp; AR'!$AB:$AB,'RFP Project Manager'!$D$28)</f>
        <v>0</v>
      </c>
      <c r="J176" s="126"/>
      <c r="L176" s="58" t="str">
        <f>'RFP Project Manager'!$D$28</f>
        <v>R</v>
      </c>
      <c r="M176" s="53">
        <f>E176*'RFP Project Manager'!$E$35*'RFP Project Manager'!$E$28</f>
        <v>0</v>
      </c>
      <c r="N176" s="53">
        <f>F176*'RFP Project Manager'!$E$36*'RFP Project Manager'!$E$28</f>
        <v>0</v>
      </c>
      <c r="O176" s="53">
        <f>G176*'RFP Project Manager'!$E$37*'RFP Project Manager'!$E$28</f>
        <v>0</v>
      </c>
      <c r="P176" s="52"/>
    </row>
    <row r="177" spans="1:16" ht="15.75" customHeight="1" thickBot="1" x14ac:dyDescent="0.3">
      <c r="D177" s="161" t="str">
        <f>'RFP Project Manager'!$C$29</f>
        <v>Third Party</v>
      </c>
      <c r="E177" s="51">
        <f>COUNTIFS('Misc Billing &amp; AR'!$D:$D,'RFP Project Manager'!$D$35,'Misc Billing &amp; AR'!$AB:$AB,'RFP Project Manager'!$D$29)</f>
        <v>0</v>
      </c>
      <c r="F177" s="50">
        <f>COUNTIFS('Misc Billing &amp; AR'!$D:$D,'RFP Project Manager'!$D$36,'Misc Billing &amp; AR'!$AB:$AB,'RFP Project Manager'!$D$29)</f>
        <v>0</v>
      </c>
      <c r="G177" s="49">
        <f>COUNTIFS('Misc Billing &amp; AR'!$D:$D,'RFP Project Manager'!$D$37,'Misc Billing &amp; AR'!$AB:$AB,'RFP Project Manager'!$D$29)</f>
        <v>0</v>
      </c>
      <c r="H177" s="48">
        <f t="shared" si="14"/>
        <v>0</v>
      </c>
      <c r="I177" s="47">
        <f>COUNTIFS('Misc Billing &amp; AR'!$H:$H,"&lt;&gt;",'Misc Billing &amp; AR'!$AB:$AB,'RFP Project Manager'!$D$29)</f>
        <v>0</v>
      </c>
      <c r="J177" s="126"/>
      <c r="L177" s="58" t="str">
        <f>'RFP Project Manager'!$D$29</f>
        <v>T</v>
      </c>
      <c r="M177" s="53">
        <f>E177*'RFP Project Manager'!$E$35*'RFP Project Manager'!$E$29</f>
        <v>0</v>
      </c>
      <c r="N177" s="53">
        <f>F177*'RFP Project Manager'!$E$36*'RFP Project Manager'!$E$29</f>
        <v>0</v>
      </c>
      <c r="O177" s="53">
        <f>G177*'RFP Project Manager'!$E$37*'RFP Project Manager'!$E$29</f>
        <v>0</v>
      </c>
      <c r="P177" s="52"/>
    </row>
    <row r="178" spans="1:16" ht="15.75" customHeight="1" thickBot="1" x14ac:dyDescent="0.3">
      <c r="A178" s="64" t="s">
        <v>1192</v>
      </c>
      <c r="B178" s="63"/>
      <c r="D178" s="165" t="str">
        <f>'RFP Project Manager'!$C$30</f>
        <v>Modification</v>
      </c>
      <c r="E178" s="46">
        <f>COUNTIFS('Misc Billing &amp; AR'!$D:$D,'RFP Project Manager'!$D$35,'Misc Billing &amp; AR'!$AB:$AB,'RFP Project Manager'!$D$30)</f>
        <v>0</v>
      </c>
      <c r="F178" s="45">
        <f>COUNTIFS('Misc Billing &amp; AR'!$D:$D,'RFP Project Manager'!$D$36,'Misc Billing &amp; AR'!$AB:$AB,'RFP Project Manager'!$D$30)</f>
        <v>0</v>
      </c>
      <c r="G178" s="44">
        <f>COUNTIFS('Misc Billing &amp; AR'!$D:$D,'RFP Project Manager'!$D$37,'Misc Billing &amp; AR'!$AB:$AB,'RFP Project Manager'!$D$30)</f>
        <v>0</v>
      </c>
      <c r="H178" s="43">
        <f t="shared" si="14"/>
        <v>0</v>
      </c>
      <c r="I178" s="42">
        <f>COUNTIFS('Misc Billing &amp; AR'!$H:$H,"&lt;&gt;",'Misc Billing &amp; AR'!$AB:$AB,'RFP Project Manager'!$D$30)</f>
        <v>0</v>
      </c>
      <c r="J178" s="126"/>
      <c r="L178" s="58" t="str">
        <f>'RFP Project Manager'!$D$30</f>
        <v>M</v>
      </c>
      <c r="M178" s="53">
        <f>E178*'RFP Project Manager'!$E$35*'RFP Project Manager'!$E$30</f>
        <v>0</v>
      </c>
      <c r="N178" s="53">
        <f>F178*'RFP Project Manager'!$E$36*'RFP Project Manager'!$E$30</f>
        <v>0</v>
      </c>
      <c r="O178" s="53">
        <f>G178*'RFP Project Manager'!$E$37*'RFP Project Manager'!$E$30</f>
        <v>0</v>
      </c>
      <c r="P178" s="52"/>
    </row>
    <row r="179" spans="1:16" ht="15.75" customHeight="1" thickBot="1" x14ac:dyDescent="0.3">
      <c r="A179" s="62" t="s">
        <v>1191</v>
      </c>
      <c r="B179" s="61"/>
      <c r="D179" s="164" t="str">
        <f>'RFP Project Manager'!$C$31</f>
        <v>Future</v>
      </c>
      <c r="E179" s="51">
        <f>COUNTIFS('Misc Billing &amp; AR'!$D:$D,'RFP Project Manager'!$D$35,'Misc Billing &amp; AR'!$AB:$AB,'RFP Project Manager'!$D$31)</f>
        <v>0</v>
      </c>
      <c r="F179" s="50">
        <f>COUNTIFS('Misc Billing &amp; AR'!$D:$D,'RFP Project Manager'!$D$36,'Misc Billing &amp; AR'!$AB:$AB,'RFP Project Manager'!$D$31)</f>
        <v>0</v>
      </c>
      <c r="G179" s="49">
        <f>COUNTIFS('Misc Billing &amp; AR'!$D:$D,'RFP Project Manager'!$D$37,'Misc Billing &amp; AR'!$AB:$AB,'RFP Project Manager'!$D$31)</f>
        <v>0</v>
      </c>
      <c r="H179" s="48">
        <f t="shared" si="14"/>
        <v>0</v>
      </c>
      <c r="I179" s="47">
        <f>COUNTIFS('Misc Billing &amp; AR'!$H:$H,"&lt;&gt;",'Misc Billing &amp; AR'!$AB:$AB,'RFP Project Manager'!$D$31)</f>
        <v>0</v>
      </c>
      <c r="J179" s="126"/>
      <c r="L179" s="58" t="str">
        <f>'RFP Project Manager'!$D$31</f>
        <v>F</v>
      </c>
      <c r="M179" s="53">
        <f>E179*'RFP Project Manager'!$E$35*'RFP Project Manager'!$E$31</f>
        <v>0</v>
      </c>
      <c r="N179" s="53">
        <f>F179*'RFP Project Manager'!$E$36*'RFP Project Manager'!$E$31</f>
        <v>0</v>
      </c>
      <c r="O179" s="53">
        <f>G179*'RFP Project Manager'!$E$37*'RFP Project Manager'!$E$31</f>
        <v>0</v>
      </c>
      <c r="P179" s="52"/>
    </row>
    <row r="180" spans="1:16" ht="15.75" customHeight="1" thickBot="1" x14ac:dyDescent="0.3">
      <c r="A180" s="60" t="str">
        <f>IF('Misc Billing &amp; AR'!$AC$6&gt;0,"Yes","No")</f>
        <v>No</v>
      </c>
      <c r="B180" s="59">
        <f>IF(A180="Yes",1,0)</f>
        <v>0</v>
      </c>
      <c r="D180" s="166" t="str">
        <f>'RFP Project Manager'!$C$32</f>
        <v>Not Available</v>
      </c>
      <c r="E180" s="46">
        <f>COUNTIFS('Misc Billing &amp; AR'!$D:$D,'RFP Project Manager'!$D$35,'Misc Billing &amp; AR'!$AB:$AB,'RFP Project Manager'!$D$32)</f>
        <v>24</v>
      </c>
      <c r="F180" s="45">
        <f>COUNTIFS('Misc Billing &amp; AR'!$D:$D,'RFP Project Manager'!$D$36,'Misc Billing &amp; AR'!$AB:$AB,'RFP Project Manager'!$D$32)</f>
        <v>6</v>
      </c>
      <c r="G180" s="44">
        <f>COUNTIFS('Misc Billing &amp; AR'!$D:$D,'RFP Project Manager'!$D$37,'Misc Billing &amp; AR'!$AB:$AB,'RFP Project Manager'!$D$32)</f>
        <v>2</v>
      </c>
      <c r="H180" s="43">
        <f t="shared" si="14"/>
        <v>32</v>
      </c>
      <c r="I180" s="42">
        <f>COUNTIFS('Misc Billing &amp; AR'!$H:$H,"&lt;&gt;",'Misc Billing &amp; AR'!$AB:$AB,'RFP Project Manager'!$D$32)</f>
        <v>0</v>
      </c>
      <c r="J180" s="126"/>
      <c r="L180" s="58" t="str">
        <f>'RFP Project Manager'!$D$32</f>
        <v>N</v>
      </c>
      <c r="M180" s="53">
        <f>E180*'RFP Project Manager'!$E$35*'RFP Project Manager'!$E$32</f>
        <v>0</v>
      </c>
      <c r="N180" s="53">
        <f>F180*'RFP Project Manager'!$E$36*'RFP Project Manager'!$E$32</f>
        <v>0</v>
      </c>
      <c r="O180" s="53">
        <f>G180*'RFP Project Manager'!$E$37*'RFP Project Manager'!$E$32</f>
        <v>0</v>
      </c>
      <c r="P180" s="52"/>
    </row>
    <row r="181" spans="1:16" ht="15.75" customHeight="1" thickBot="1" x14ac:dyDescent="0.3">
      <c r="D181" s="152" t="s">
        <v>1194</v>
      </c>
      <c r="E181" s="153">
        <f>SUM(E175:E180)</f>
        <v>24</v>
      </c>
      <c r="F181" s="153">
        <f>SUM(F175:F180)</f>
        <v>6</v>
      </c>
      <c r="G181" s="153">
        <f>SUM(G175:G180)</f>
        <v>2</v>
      </c>
      <c r="H181" s="154">
        <f>SUM(H175:H180)</f>
        <v>32</v>
      </c>
      <c r="I181" s="154">
        <f>SUM(I175:I180)</f>
        <v>0</v>
      </c>
      <c r="J181" s="156"/>
      <c r="L181" s="58" t="str">
        <f>D181</f>
        <v>Total:</v>
      </c>
      <c r="M181" s="53">
        <f>SUM(M175:M180)</f>
        <v>0</v>
      </c>
      <c r="N181" s="53">
        <f>SUM(N175:N180)</f>
        <v>0</v>
      </c>
      <c r="O181" s="53">
        <f>SUM(O175:O180)</f>
        <v>0</v>
      </c>
      <c r="P181" s="52"/>
    </row>
    <row r="182" spans="1:16" ht="15.75" customHeight="1" thickBot="1" x14ac:dyDescent="0.3">
      <c r="D182" s="136"/>
      <c r="E182" s="38"/>
      <c r="F182" s="38"/>
      <c r="G182" s="38"/>
      <c r="H182" s="137"/>
      <c r="I182" s="125"/>
      <c r="J182" s="126"/>
      <c r="L182" s="53" t="s">
        <v>1190</v>
      </c>
      <c r="M182" s="57">
        <f>IF(M174=0,"NA",M181/M174)</f>
        <v>0</v>
      </c>
      <c r="N182" s="57">
        <f>IF(N174=0,"NA",N181/N174)</f>
        <v>0</v>
      </c>
      <c r="O182" s="57">
        <f>IF(O174=0,"NA",O181/O174)</f>
        <v>0</v>
      </c>
      <c r="P182" s="52"/>
    </row>
    <row r="183" spans="1:16" ht="15.75" customHeight="1" thickBot="1" x14ac:dyDescent="0.3">
      <c r="D183" s="490" t="str">
        <f ca="1">'RFP Project Manager'!D52&amp;" - "&amp;'RFP Project Manager'!C52</f>
        <v>4.14 - Payroll</v>
      </c>
      <c r="E183" s="491"/>
      <c r="F183" s="491"/>
      <c r="G183" s="151"/>
      <c r="H183" s="151"/>
      <c r="I183" s="151" t="str">
        <f>$I$51</f>
        <v xml:space="preserve">Overall Compliance: </v>
      </c>
      <c r="J183" s="134" t="str">
        <f>IF(SUM(M192:O192)=0,"N/A",SUM(M192:O192)/SUM(M185:O185))</f>
        <v>N/A</v>
      </c>
      <c r="L183" s="53"/>
      <c r="M183" s="53"/>
      <c r="N183" s="53"/>
      <c r="O183" s="53"/>
      <c r="P183" s="52"/>
    </row>
    <row r="184" spans="1:16" ht="15.75" customHeight="1" thickBot="1" x14ac:dyDescent="0.3">
      <c r="D184" s="492" t="str">
        <f>$D$52</f>
        <v>Availability</v>
      </c>
      <c r="E184" s="494" t="str">
        <f>$E$52</f>
        <v>Priority</v>
      </c>
      <c r="F184" s="494"/>
      <c r="G184" s="494"/>
      <c r="H184" s="515" t="str">
        <f>$H$52</f>
        <v>Total</v>
      </c>
      <c r="I184" s="517" t="str">
        <f>$I$52</f>
        <v>Comments</v>
      </c>
      <c r="J184" s="535" t="str">
        <f>$J$52</f>
        <v>Availability by Type</v>
      </c>
      <c r="L184" s="53"/>
      <c r="M184" s="58" t="str">
        <f>'RFP Project Manager'!$D$35</f>
        <v>H</v>
      </c>
      <c r="N184" s="58" t="str">
        <f>'RFP Project Manager'!$D$36</f>
        <v>M</v>
      </c>
      <c r="O184" s="58" t="str">
        <f>'RFP Project Manager'!$D$37</f>
        <v>L</v>
      </c>
      <c r="P184" s="52"/>
    </row>
    <row r="185" spans="1:16" ht="15.75" customHeight="1" thickBot="1" x14ac:dyDescent="0.3">
      <c r="D185" s="493"/>
      <c r="E185" s="67" t="str">
        <f>'RFP Project Manager'!$C$35</f>
        <v>High</v>
      </c>
      <c r="F185" s="66" t="str">
        <f>'RFP Project Manager'!$C$36</f>
        <v>Medium</v>
      </c>
      <c r="G185" s="65" t="str">
        <f>'RFP Project Manager'!$C$37</f>
        <v>Low</v>
      </c>
      <c r="H185" s="516"/>
      <c r="I185" s="518"/>
      <c r="J185" s="536"/>
      <c r="L185" s="58" t="s">
        <v>1193</v>
      </c>
      <c r="M185" s="53">
        <f>E192*'RFP Project Manager'!$E$35*'RFP Project Manager'!$E$27</f>
        <v>296</v>
      </c>
      <c r="N185" s="53">
        <f>F192*'RFP Project Manager'!$E$36*'RFP Project Manager'!$E$27</f>
        <v>20</v>
      </c>
      <c r="O185" s="53">
        <f>G192*'RFP Project Manager'!$E$37*'RFP Project Manager'!$E$27</f>
        <v>3</v>
      </c>
      <c r="P185" s="52"/>
    </row>
    <row r="186" spans="1:16" ht="15.75" customHeight="1" thickBot="1" x14ac:dyDescent="0.3">
      <c r="D186" s="162" t="str">
        <f>'RFP Project Manager'!$C$27</f>
        <v>Yes</v>
      </c>
      <c r="E186" s="51">
        <f>COUNTIFS(Payroll!$D:$D,'RFP Project Manager'!$D$35,Payroll!$AB:$AB,'RFP Project Manager'!$D$27)</f>
        <v>0</v>
      </c>
      <c r="F186" s="50">
        <f>COUNTIFS(Payroll!$D:$D,'RFP Project Manager'!$D$36,Payroll!$AB:$AB,'RFP Project Manager'!$D$27)</f>
        <v>0</v>
      </c>
      <c r="G186" s="49">
        <f>COUNTIFS(Payroll!$D:$D,'RFP Project Manager'!$D$37,Payroll!$AB:$AB,'RFP Project Manager'!$D$27)</f>
        <v>0</v>
      </c>
      <c r="H186" s="48">
        <f t="shared" ref="H186:H191" si="15">SUM(E186:G186)</f>
        <v>0</v>
      </c>
      <c r="I186" s="47">
        <f>COUNTIFS(Payroll!$H:$H,"&lt;&gt;",Payroll!$AB:$AB,'RFP Project Manager'!$D$27)</f>
        <v>0</v>
      </c>
      <c r="J186" s="135"/>
      <c r="L186" s="58" t="str">
        <f>'RFP Project Manager'!$D$27</f>
        <v>Y</v>
      </c>
      <c r="M186" s="53">
        <f>E186*'RFP Project Manager'!$E$35*'RFP Project Manager'!$E$27</f>
        <v>0</v>
      </c>
      <c r="N186" s="53">
        <f>F186*'RFP Project Manager'!$E$36*'RFP Project Manager'!$E$27</f>
        <v>0</v>
      </c>
      <c r="O186" s="53">
        <f>G186*'RFP Project Manager'!$E$37*'RFP Project Manager'!$E$27</f>
        <v>0</v>
      </c>
      <c r="P186" s="52"/>
    </row>
    <row r="187" spans="1:16" ht="15.75" customHeight="1" thickBot="1" x14ac:dyDescent="0.3">
      <c r="D187" s="163" t="str">
        <f>'RFP Project Manager'!$C$28</f>
        <v>Reporting</v>
      </c>
      <c r="E187" s="46">
        <f>COUNTIFS(Payroll!$D:$D,'RFP Project Manager'!$D$35,Payroll!$AB:$AB,'RFP Project Manager'!$D$28)</f>
        <v>0</v>
      </c>
      <c r="F187" s="45">
        <f>COUNTIFS(Payroll!$D:$D,'RFP Project Manager'!$D$36,Payroll!$AB:$AB,'RFP Project Manager'!$D$28)</f>
        <v>0</v>
      </c>
      <c r="G187" s="44">
        <f>COUNTIFS(Payroll!$D:$D,'RFP Project Manager'!$D$37,Payroll!$AB:$AB,'RFP Project Manager'!$D$28)</f>
        <v>0</v>
      </c>
      <c r="H187" s="43">
        <f t="shared" si="15"/>
        <v>0</v>
      </c>
      <c r="I187" s="42">
        <f>COUNTIFS(Payroll!$H:$H,"&lt;&gt;",Payroll!$AB:$AB,'RFP Project Manager'!$D$28)</f>
        <v>0</v>
      </c>
      <c r="J187" s="126"/>
      <c r="L187" s="58" t="str">
        <f>'RFP Project Manager'!$D$28</f>
        <v>R</v>
      </c>
      <c r="M187" s="53">
        <f>E187*'RFP Project Manager'!$E$35*'RFP Project Manager'!$E$28</f>
        <v>0</v>
      </c>
      <c r="N187" s="53">
        <f>F187*'RFP Project Manager'!$E$36*'RFP Project Manager'!$E$28</f>
        <v>0</v>
      </c>
      <c r="O187" s="53">
        <f>G187*'RFP Project Manager'!$E$37*'RFP Project Manager'!$E$28</f>
        <v>0</v>
      </c>
      <c r="P187" s="52"/>
    </row>
    <row r="188" spans="1:16" ht="15.75" customHeight="1" thickBot="1" x14ac:dyDescent="0.3">
      <c r="D188" s="161" t="str">
        <f>'RFP Project Manager'!$C$29</f>
        <v>Third Party</v>
      </c>
      <c r="E188" s="51">
        <f>COUNTIFS(Payroll!$D:$D,'RFP Project Manager'!$D$35,Payroll!$AB:$AB,'RFP Project Manager'!$D$29)</f>
        <v>0</v>
      </c>
      <c r="F188" s="50">
        <f>COUNTIFS(Payroll!$D:$D,'RFP Project Manager'!$D$36,Payroll!$AB:$AB,'RFP Project Manager'!$D$29)</f>
        <v>0</v>
      </c>
      <c r="G188" s="49">
        <f>COUNTIFS(Payroll!$D:$D,'RFP Project Manager'!$D$37,Payroll!$AB:$AB,'RFP Project Manager'!$D$29)</f>
        <v>0</v>
      </c>
      <c r="H188" s="48">
        <f t="shared" si="15"/>
        <v>0</v>
      </c>
      <c r="I188" s="47">
        <f>COUNTIFS(Payroll!$H:$H,"&lt;&gt;",Payroll!$AB:$AB,'RFP Project Manager'!$D$29)</f>
        <v>0</v>
      </c>
      <c r="J188" s="126"/>
      <c r="L188" s="58" t="str">
        <f>'RFP Project Manager'!$D$29</f>
        <v>T</v>
      </c>
      <c r="M188" s="53">
        <f>E188*'RFP Project Manager'!$E$35*'RFP Project Manager'!$E$29</f>
        <v>0</v>
      </c>
      <c r="N188" s="53">
        <f>F188*'RFP Project Manager'!$E$36*'RFP Project Manager'!$E$29</f>
        <v>0</v>
      </c>
      <c r="O188" s="53">
        <f>G188*'RFP Project Manager'!$E$37*'RFP Project Manager'!$E$29</f>
        <v>0</v>
      </c>
      <c r="P188" s="52"/>
    </row>
    <row r="189" spans="1:16" ht="15.75" customHeight="1" thickBot="1" x14ac:dyDescent="0.3">
      <c r="A189" s="64" t="s">
        <v>1192</v>
      </c>
      <c r="B189" s="63"/>
      <c r="D189" s="165" t="str">
        <f>'RFP Project Manager'!$C$30</f>
        <v>Modification</v>
      </c>
      <c r="E189" s="46">
        <f>COUNTIFS(Payroll!$D:$D,'RFP Project Manager'!$D$35,Payroll!$AB:$AB,'RFP Project Manager'!$D$30)</f>
        <v>0</v>
      </c>
      <c r="F189" s="45">
        <f>COUNTIFS(Payroll!$D:$D,'RFP Project Manager'!$D$36,Payroll!$AB:$AB,'RFP Project Manager'!$D$30)</f>
        <v>0</v>
      </c>
      <c r="G189" s="44">
        <f>COUNTIFS(Payroll!$D:$D,'RFP Project Manager'!$D$37,Payroll!$AB:$AB,'RFP Project Manager'!$D$30)</f>
        <v>0</v>
      </c>
      <c r="H189" s="43">
        <f t="shared" si="15"/>
        <v>0</v>
      </c>
      <c r="I189" s="42">
        <f>COUNTIFS(Payroll!$H:$H,"&lt;&gt;",Payroll!$AB:$AB,'RFP Project Manager'!$D$30)</f>
        <v>0</v>
      </c>
      <c r="J189" s="126"/>
      <c r="L189" s="58" t="str">
        <f>'RFP Project Manager'!$D$30</f>
        <v>M</v>
      </c>
      <c r="M189" s="53">
        <f>E189*'RFP Project Manager'!$E$35*'RFP Project Manager'!$E$30</f>
        <v>0</v>
      </c>
      <c r="N189" s="53">
        <f>F189*'RFP Project Manager'!$E$36*'RFP Project Manager'!$E$30</f>
        <v>0</v>
      </c>
      <c r="O189" s="53">
        <f>G189*'RFP Project Manager'!$E$37*'RFP Project Manager'!$E$30</f>
        <v>0</v>
      </c>
      <c r="P189" s="52"/>
    </row>
    <row r="190" spans="1:16" ht="15.75" customHeight="1" thickBot="1" x14ac:dyDescent="0.3">
      <c r="A190" s="62" t="s">
        <v>1191</v>
      </c>
      <c r="B190" s="61"/>
      <c r="D190" s="164" t="str">
        <f>'RFP Project Manager'!$C$31</f>
        <v>Future</v>
      </c>
      <c r="E190" s="51">
        <f>COUNTIFS(Payroll!$D:$D,'RFP Project Manager'!$D$35,Payroll!$AB:$AB,'RFP Project Manager'!$D$31)</f>
        <v>0</v>
      </c>
      <c r="F190" s="50">
        <f>COUNTIFS(Payroll!$D:$D,'RFP Project Manager'!$D$36,Payroll!$AB:$AB,'RFP Project Manager'!$D$31)</f>
        <v>0</v>
      </c>
      <c r="G190" s="49">
        <f>COUNTIFS(Payroll!$D:$D,'RFP Project Manager'!$D$37,Payroll!$AB:$AB,'RFP Project Manager'!$D$31)</f>
        <v>0</v>
      </c>
      <c r="H190" s="48">
        <f t="shared" si="15"/>
        <v>0</v>
      </c>
      <c r="I190" s="47">
        <f>COUNTIFS(Payroll!$H:$H,"&lt;&gt;",Payroll!$AB:$AB,'RFP Project Manager'!$D$31)</f>
        <v>0</v>
      </c>
      <c r="J190" s="126"/>
      <c r="L190" s="58" t="str">
        <f>'RFP Project Manager'!$D$31</f>
        <v>F</v>
      </c>
      <c r="M190" s="53">
        <f>E190*'RFP Project Manager'!$E$35*'RFP Project Manager'!$E$31</f>
        <v>0</v>
      </c>
      <c r="N190" s="53">
        <f>F190*'RFP Project Manager'!$E$36*'RFP Project Manager'!$E$31</f>
        <v>0</v>
      </c>
      <c r="O190" s="53">
        <f>G190*'RFP Project Manager'!$E$37*'RFP Project Manager'!$E$31</f>
        <v>0</v>
      </c>
      <c r="P190" s="52"/>
    </row>
    <row r="191" spans="1:16" ht="15.75" customHeight="1" thickBot="1" x14ac:dyDescent="0.3">
      <c r="A191" s="60" t="str">
        <f>IF(Payroll!$AC$6&gt;0,"Yes","No")</f>
        <v>No</v>
      </c>
      <c r="B191" s="59">
        <f>IF(A191="Yes",1,0)</f>
        <v>0</v>
      </c>
      <c r="D191" s="166" t="str">
        <f>'RFP Project Manager'!$C$32</f>
        <v>Not Available</v>
      </c>
      <c r="E191" s="46">
        <f>COUNTIFS(Payroll!$D:$D,'RFP Project Manager'!$D$35,Payroll!$AB:$AB,'RFP Project Manager'!$D$32)</f>
        <v>74</v>
      </c>
      <c r="F191" s="45">
        <f>COUNTIFS(Payroll!$D:$D,'RFP Project Manager'!$D$36,Payroll!$AB:$AB,'RFP Project Manager'!$D$32)</f>
        <v>10</v>
      </c>
      <c r="G191" s="44">
        <f>COUNTIFS(Payroll!$D:$D,'RFP Project Manager'!$D$37,Payroll!$AB:$AB,'RFP Project Manager'!$D$32)</f>
        <v>3</v>
      </c>
      <c r="H191" s="43">
        <f t="shared" si="15"/>
        <v>87</v>
      </c>
      <c r="I191" s="42">
        <f>COUNTIFS(Payroll!$H:$H,"&lt;&gt;",Payroll!$AB:$AB,'RFP Project Manager'!$D$32)</f>
        <v>0</v>
      </c>
      <c r="J191" s="126"/>
      <c r="L191" s="58" t="str">
        <f>'RFP Project Manager'!$D$32</f>
        <v>N</v>
      </c>
      <c r="M191" s="53">
        <f>E191*'RFP Project Manager'!$E$35*'RFP Project Manager'!$E$32</f>
        <v>0</v>
      </c>
      <c r="N191" s="53">
        <f>F191*'RFP Project Manager'!$E$36*'RFP Project Manager'!$E$32</f>
        <v>0</v>
      </c>
      <c r="O191" s="53">
        <f>G191*'RFP Project Manager'!$E$37*'RFP Project Manager'!$E$32</f>
        <v>0</v>
      </c>
      <c r="P191" s="52"/>
    </row>
    <row r="192" spans="1:16" ht="15.75" customHeight="1" thickBot="1" x14ac:dyDescent="0.3">
      <c r="D192" s="152" t="s">
        <v>1194</v>
      </c>
      <c r="E192" s="153">
        <f>SUM(E186:E191)</f>
        <v>74</v>
      </c>
      <c r="F192" s="153">
        <f>SUM(F186:F191)</f>
        <v>10</v>
      </c>
      <c r="G192" s="153">
        <f>SUM(G186:G191)</f>
        <v>3</v>
      </c>
      <c r="H192" s="154">
        <f>SUM(H186:H191)</f>
        <v>87</v>
      </c>
      <c r="I192" s="154">
        <f>SUM(I186:I191)</f>
        <v>0</v>
      </c>
      <c r="J192" s="155"/>
      <c r="L192" s="58" t="str">
        <f>D192</f>
        <v>Total:</v>
      </c>
      <c r="M192" s="53">
        <f>SUM(M186:M191)</f>
        <v>0</v>
      </c>
      <c r="N192" s="53">
        <f>SUM(N186:N191)</f>
        <v>0</v>
      </c>
      <c r="O192" s="53">
        <f>SUM(O186:O191)</f>
        <v>0</v>
      </c>
      <c r="P192" s="52"/>
    </row>
    <row r="193" spans="1:16" ht="15.75" customHeight="1" thickBot="1" x14ac:dyDescent="0.3">
      <c r="D193" s="136"/>
      <c r="E193" s="38"/>
      <c r="F193" s="38"/>
      <c r="G193" s="38"/>
      <c r="H193" s="137"/>
      <c r="I193" s="125"/>
      <c r="J193" s="126"/>
      <c r="L193" s="53" t="s">
        <v>1190</v>
      </c>
      <c r="M193" s="57">
        <f>IF(M185=0,"NA",M192/M185)</f>
        <v>0</v>
      </c>
      <c r="N193" s="57">
        <f>IF(N185=0,"NA",N192/N185)</f>
        <v>0</v>
      </c>
      <c r="O193" s="57">
        <f>IF(O185=0,"NA",O192/O185)</f>
        <v>0</v>
      </c>
      <c r="P193" s="52"/>
    </row>
    <row r="194" spans="1:16" ht="15.75" customHeight="1" thickBot="1" x14ac:dyDescent="0.3">
      <c r="D194" s="490" t="str">
        <f ca="1">'RFP Project Manager'!D53&amp;" - "&amp;'RFP Project Manager'!C53</f>
        <v>4.15 - Project and Grant Accounting</v>
      </c>
      <c r="E194" s="491"/>
      <c r="F194" s="491"/>
      <c r="G194" s="151"/>
      <c r="H194" s="151"/>
      <c r="I194" s="151" t="str">
        <f>$I$51</f>
        <v xml:space="preserve">Overall Compliance: </v>
      </c>
      <c r="J194" s="134" t="str">
        <f>IF(SUM(M203:O203)=0,"N/A",SUM(M203:O203)/SUM(M196:O196))</f>
        <v>N/A</v>
      </c>
      <c r="L194" s="53"/>
      <c r="M194" s="53"/>
      <c r="N194" s="53"/>
      <c r="O194" s="53"/>
      <c r="P194" s="52"/>
    </row>
    <row r="195" spans="1:16" ht="15.75" customHeight="1" thickBot="1" x14ac:dyDescent="0.3">
      <c r="D195" s="492" t="str">
        <f>$D$52</f>
        <v>Availability</v>
      </c>
      <c r="E195" s="494" t="str">
        <f>$E$52</f>
        <v>Priority</v>
      </c>
      <c r="F195" s="494"/>
      <c r="G195" s="494"/>
      <c r="H195" s="515" t="str">
        <f>$H$52</f>
        <v>Total</v>
      </c>
      <c r="I195" s="517" t="str">
        <f>$I$52</f>
        <v>Comments</v>
      </c>
      <c r="J195" s="535" t="str">
        <f>$J$52</f>
        <v>Availability by Type</v>
      </c>
      <c r="L195" s="53"/>
      <c r="M195" s="58" t="str">
        <f>'RFP Project Manager'!$D$35</f>
        <v>H</v>
      </c>
      <c r="N195" s="58" t="str">
        <f>'RFP Project Manager'!$D$36</f>
        <v>M</v>
      </c>
      <c r="O195" s="58" t="str">
        <f>'RFP Project Manager'!$D$37</f>
        <v>L</v>
      </c>
      <c r="P195" s="52"/>
    </row>
    <row r="196" spans="1:16" ht="15.75" customHeight="1" thickBot="1" x14ac:dyDescent="0.3">
      <c r="D196" s="493"/>
      <c r="E196" s="67" t="str">
        <f>'RFP Project Manager'!$C$35</f>
        <v>High</v>
      </c>
      <c r="F196" s="66" t="str">
        <f>'RFP Project Manager'!$C$36</f>
        <v>Medium</v>
      </c>
      <c r="G196" s="65" t="str">
        <f>'RFP Project Manager'!$C$37</f>
        <v>Low</v>
      </c>
      <c r="H196" s="516"/>
      <c r="I196" s="518"/>
      <c r="J196" s="536"/>
      <c r="L196" s="58" t="s">
        <v>1193</v>
      </c>
      <c r="M196" s="53">
        <f>E203*'RFP Project Manager'!$E$35*'RFP Project Manager'!$E$27</f>
        <v>544</v>
      </c>
      <c r="N196" s="53">
        <f>F203*'RFP Project Manager'!$E$36*'RFP Project Manager'!$E$27</f>
        <v>34</v>
      </c>
      <c r="O196" s="53">
        <f>G203*'RFP Project Manager'!$E$37*'RFP Project Manager'!$E$27</f>
        <v>5</v>
      </c>
      <c r="P196" s="52"/>
    </row>
    <row r="197" spans="1:16" ht="15.75" customHeight="1" thickBot="1" x14ac:dyDescent="0.3">
      <c r="D197" s="162" t="str">
        <f>'RFP Project Manager'!$C$27</f>
        <v>Yes</v>
      </c>
      <c r="E197" s="51">
        <f>COUNTIFS('Project and Grant Accounting'!$D:$D,'RFP Project Manager'!$D$35,'Project and Grant Accounting'!$AB:$AB,'RFP Project Manager'!$D$27)</f>
        <v>0</v>
      </c>
      <c r="F197" s="50">
        <f>COUNTIFS('Project and Grant Accounting'!$D:$D,'RFP Project Manager'!$D$36,'Project and Grant Accounting'!$AB:$AB,'RFP Project Manager'!$D$27)</f>
        <v>0</v>
      </c>
      <c r="G197" s="49">
        <f>COUNTIFS('Project and Grant Accounting'!$D:$D,'RFP Project Manager'!$D$37,'Project and Grant Accounting'!$AB:$AB,'RFP Project Manager'!$D$27)</f>
        <v>0</v>
      </c>
      <c r="H197" s="48">
        <f t="shared" ref="H197:H202" si="16">SUM(E197:G197)</f>
        <v>0</v>
      </c>
      <c r="I197" s="47">
        <f>COUNTIFS('Project and Grant Accounting'!$H:$H,"&lt;&gt;",'Project and Grant Accounting'!$AB:$AB,'RFP Project Manager'!$D$27)</f>
        <v>0</v>
      </c>
      <c r="J197" s="135"/>
      <c r="L197" s="58" t="str">
        <f>'RFP Project Manager'!$D$27</f>
        <v>Y</v>
      </c>
      <c r="M197" s="53">
        <f>E197*'RFP Project Manager'!$E$35*'RFP Project Manager'!$E$27</f>
        <v>0</v>
      </c>
      <c r="N197" s="53">
        <f>F197*'RFP Project Manager'!$E$36*'RFP Project Manager'!$E$27</f>
        <v>0</v>
      </c>
      <c r="O197" s="53">
        <f>G197*'RFP Project Manager'!$E$37*'RFP Project Manager'!$E$27</f>
        <v>0</v>
      </c>
      <c r="P197" s="52"/>
    </row>
    <row r="198" spans="1:16" ht="15.75" customHeight="1" thickBot="1" x14ac:dyDescent="0.3">
      <c r="D198" s="163" t="str">
        <f>'RFP Project Manager'!$C$28</f>
        <v>Reporting</v>
      </c>
      <c r="E198" s="46">
        <f>COUNTIFS('Project and Grant Accounting'!$D:$D,'RFP Project Manager'!$D$35,'Project and Grant Accounting'!$AB:$AB,'RFP Project Manager'!$D$28)</f>
        <v>0</v>
      </c>
      <c r="F198" s="45">
        <f>COUNTIFS('Project and Grant Accounting'!$D:$D,'RFP Project Manager'!$D$36,'Project and Grant Accounting'!$AB:$AB,'RFP Project Manager'!$D$28)</f>
        <v>0</v>
      </c>
      <c r="G198" s="44">
        <f>COUNTIFS('Project and Grant Accounting'!$D:$D,'RFP Project Manager'!$D$37,'Project and Grant Accounting'!$AB:$AB,'RFP Project Manager'!$D$28)</f>
        <v>0</v>
      </c>
      <c r="H198" s="43">
        <f t="shared" si="16"/>
        <v>0</v>
      </c>
      <c r="I198" s="42">
        <f>COUNTIFS('Project and Grant Accounting'!$H:$H,"&lt;&gt;",'Project and Grant Accounting'!$AB:$AB,'RFP Project Manager'!$D$28)</f>
        <v>0</v>
      </c>
      <c r="J198" s="126"/>
      <c r="L198" s="58" t="str">
        <f>'RFP Project Manager'!$D$28</f>
        <v>R</v>
      </c>
      <c r="M198" s="53">
        <f>E198*'RFP Project Manager'!$E$35*'RFP Project Manager'!$E$28</f>
        <v>0</v>
      </c>
      <c r="N198" s="53">
        <f>F198*'RFP Project Manager'!$E$36*'RFP Project Manager'!$E$28</f>
        <v>0</v>
      </c>
      <c r="O198" s="53">
        <f>G198*'RFP Project Manager'!$E$37*'RFP Project Manager'!$E$28</f>
        <v>0</v>
      </c>
      <c r="P198" s="52"/>
    </row>
    <row r="199" spans="1:16" ht="15.75" customHeight="1" thickBot="1" x14ac:dyDescent="0.3">
      <c r="D199" s="161" t="str">
        <f>'RFP Project Manager'!$C$29</f>
        <v>Third Party</v>
      </c>
      <c r="E199" s="51">
        <f>COUNTIFS('Project and Grant Accounting'!$D:$D,'RFP Project Manager'!$D$35,'Project and Grant Accounting'!$AB:$AB,'RFP Project Manager'!$D$29)</f>
        <v>0</v>
      </c>
      <c r="F199" s="50">
        <f>COUNTIFS('Project and Grant Accounting'!$D:$D,'RFP Project Manager'!$D$36,'Project and Grant Accounting'!$AB:$AB,'RFP Project Manager'!$D$29)</f>
        <v>0</v>
      </c>
      <c r="G199" s="49">
        <f>COUNTIFS('Project and Grant Accounting'!$D:$D,'RFP Project Manager'!$D$37,'Project and Grant Accounting'!$AB:$AB,'RFP Project Manager'!$D$29)</f>
        <v>0</v>
      </c>
      <c r="H199" s="48">
        <f t="shared" si="16"/>
        <v>0</v>
      </c>
      <c r="I199" s="47">
        <f>COUNTIFS('Project and Grant Accounting'!$H:$H,"&lt;&gt;",'Project and Grant Accounting'!$AB:$AB,'RFP Project Manager'!$D$29)</f>
        <v>0</v>
      </c>
      <c r="J199" s="126"/>
      <c r="L199" s="58" t="str">
        <f>'RFP Project Manager'!$D$29</f>
        <v>T</v>
      </c>
      <c r="M199" s="53">
        <f>E199*'RFP Project Manager'!$E$35*'RFP Project Manager'!$E$29</f>
        <v>0</v>
      </c>
      <c r="N199" s="53">
        <f>F199*'RFP Project Manager'!$E$36*'RFP Project Manager'!$E$29</f>
        <v>0</v>
      </c>
      <c r="O199" s="53">
        <f>G199*'RFP Project Manager'!$E$37*'RFP Project Manager'!$E$29</f>
        <v>0</v>
      </c>
      <c r="P199" s="52"/>
    </row>
    <row r="200" spans="1:16" ht="15.75" customHeight="1" thickBot="1" x14ac:dyDescent="0.3">
      <c r="A200" s="64" t="s">
        <v>1192</v>
      </c>
      <c r="B200" s="63"/>
      <c r="D200" s="165" t="str">
        <f>'RFP Project Manager'!$C$30</f>
        <v>Modification</v>
      </c>
      <c r="E200" s="46">
        <f>COUNTIFS('Project and Grant Accounting'!$D:$D,'RFP Project Manager'!$D$35,'Project and Grant Accounting'!$AB:$AB,'RFP Project Manager'!$D$30)</f>
        <v>0</v>
      </c>
      <c r="F200" s="45">
        <f>COUNTIFS('Project and Grant Accounting'!$D:$D,'RFP Project Manager'!$D$36,'Project and Grant Accounting'!$AB:$AB,'RFP Project Manager'!$D$30)</f>
        <v>0</v>
      </c>
      <c r="G200" s="44">
        <f>COUNTIFS('Project and Grant Accounting'!$D:$D,'RFP Project Manager'!$D$37,'Project and Grant Accounting'!$AB:$AB,'RFP Project Manager'!$D$30)</f>
        <v>0</v>
      </c>
      <c r="H200" s="43">
        <f t="shared" si="16"/>
        <v>0</v>
      </c>
      <c r="I200" s="42">
        <f>COUNTIFS('Project and Grant Accounting'!$H:$H,"&lt;&gt;",'Project and Grant Accounting'!$AB:$AB,'RFP Project Manager'!$D$30)</f>
        <v>0</v>
      </c>
      <c r="J200" s="126"/>
      <c r="L200" s="58" t="str">
        <f>'RFP Project Manager'!$D$30</f>
        <v>M</v>
      </c>
      <c r="M200" s="53">
        <f>E200*'RFP Project Manager'!$E$35*'RFP Project Manager'!$E$30</f>
        <v>0</v>
      </c>
      <c r="N200" s="53">
        <f>F200*'RFP Project Manager'!$E$36*'RFP Project Manager'!$E$30</f>
        <v>0</v>
      </c>
      <c r="O200" s="53">
        <f>G200*'RFP Project Manager'!$E$37*'RFP Project Manager'!$E$30</f>
        <v>0</v>
      </c>
      <c r="P200" s="52"/>
    </row>
    <row r="201" spans="1:16" ht="15.75" customHeight="1" thickBot="1" x14ac:dyDescent="0.3">
      <c r="A201" s="62" t="s">
        <v>1191</v>
      </c>
      <c r="B201" s="61"/>
      <c r="D201" s="164" t="str">
        <f>'RFP Project Manager'!$C$31</f>
        <v>Future</v>
      </c>
      <c r="E201" s="51">
        <f>COUNTIFS('Project and Grant Accounting'!$D:$D,'RFP Project Manager'!$D$35,'Project and Grant Accounting'!$AB:$AB,'RFP Project Manager'!$D$31)</f>
        <v>0</v>
      </c>
      <c r="F201" s="50">
        <f>COUNTIFS('Project and Grant Accounting'!$D:$D,'RFP Project Manager'!$D$36,'Project and Grant Accounting'!$AB:$AB,'RFP Project Manager'!$D$31)</f>
        <v>0</v>
      </c>
      <c r="G201" s="49">
        <f>COUNTIFS('Project and Grant Accounting'!$D:$D,'RFP Project Manager'!$D$37,'Project and Grant Accounting'!$AB:$AB,'RFP Project Manager'!$D$31)</f>
        <v>0</v>
      </c>
      <c r="H201" s="48">
        <f t="shared" si="16"/>
        <v>0</v>
      </c>
      <c r="I201" s="47">
        <f>COUNTIFS('Project and Grant Accounting'!$H:$H,"&lt;&gt;",'Project and Grant Accounting'!$AB:$AB,'RFP Project Manager'!$D$31)</f>
        <v>0</v>
      </c>
      <c r="J201" s="126"/>
      <c r="L201" s="58" t="str">
        <f>'RFP Project Manager'!$D$31</f>
        <v>F</v>
      </c>
      <c r="M201" s="53">
        <f>E201*'RFP Project Manager'!$E$35*'RFP Project Manager'!$E$31</f>
        <v>0</v>
      </c>
      <c r="N201" s="53">
        <f>F201*'RFP Project Manager'!$E$36*'RFP Project Manager'!$E$31</f>
        <v>0</v>
      </c>
      <c r="O201" s="53">
        <f>G201*'RFP Project Manager'!$E$37*'RFP Project Manager'!$E$31</f>
        <v>0</v>
      </c>
      <c r="P201" s="52"/>
    </row>
    <row r="202" spans="1:16" ht="15.75" customHeight="1" thickBot="1" x14ac:dyDescent="0.3">
      <c r="A202" s="60" t="str">
        <f>IF('Project and Grant Accounting'!$AC$6&gt;0,"Yes","No")</f>
        <v>No</v>
      </c>
      <c r="B202" s="59">
        <f>IF(A202="Yes",1,0)</f>
        <v>0</v>
      </c>
      <c r="D202" s="166" t="str">
        <f>'RFP Project Manager'!$C$32</f>
        <v>Not Available</v>
      </c>
      <c r="E202" s="46">
        <f>COUNTIFS('Project and Grant Accounting'!$D:$D,'RFP Project Manager'!$D$35,'Project and Grant Accounting'!$AB:$AB,'RFP Project Manager'!$D$32)</f>
        <v>136</v>
      </c>
      <c r="F202" s="45">
        <f>COUNTIFS('Project and Grant Accounting'!$D:$D,'RFP Project Manager'!$D$36,'Project and Grant Accounting'!$AB:$AB,'RFP Project Manager'!$D$32)</f>
        <v>17</v>
      </c>
      <c r="G202" s="44">
        <f>COUNTIFS('Project and Grant Accounting'!$D:$D,'RFP Project Manager'!$D$37,'Project and Grant Accounting'!$AB:$AB,'RFP Project Manager'!$D$32)</f>
        <v>5</v>
      </c>
      <c r="H202" s="43">
        <f t="shared" si="16"/>
        <v>158</v>
      </c>
      <c r="I202" s="42">
        <f>COUNTIFS('Project and Grant Accounting'!$H:$H,"&lt;&gt;",'Project and Grant Accounting'!$AB:$AB,'RFP Project Manager'!$D$32)</f>
        <v>0</v>
      </c>
      <c r="J202" s="126"/>
      <c r="L202" s="58" t="str">
        <f>'RFP Project Manager'!$D$32</f>
        <v>N</v>
      </c>
      <c r="M202" s="53">
        <f>E202*'RFP Project Manager'!$E$35*'RFP Project Manager'!$E$32</f>
        <v>0</v>
      </c>
      <c r="N202" s="53">
        <f>F202*'RFP Project Manager'!$E$36*'RFP Project Manager'!$E$32</f>
        <v>0</v>
      </c>
      <c r="O202" s="53">
        <f>G202*'RFP Project Manager'!$E$37*'RFP Project Manager'!$E$32</f>
        <v>0</v>
      </c>
      <c r="P202" s="52"/>
    </row>
    <row r="203" spans="1:16" ht="15.75" customHeight="1" thickBot="1" x14ac:dyDescent="0.3">
      <c r="D203" s="152" t="s">
        <v>1194</v>
      </c>
      <c r="E203" s="153">
        <f>SUM(E197:E202)</f>
        <v>136</v>
      </c>
      <c r="F203" s="153">
        <f>SUM(F197:F202)</f>
        <v>17</v>
      </c>
      <c r="G203" s="153">
        <f>SUM(G197:G202)</f>
        <v>5</v>
      </c>
      <c r="H203" s="154">
        <f>SUM(H197:H202)</f>
        <v>158</v>
      </c>
      <c r="I203" s="154">
        <f>SUM(I197:I202)</f>
        <v>0</v>
      </c>
      <c r="J203" s="155"/>
      <c r="L203" s="58" t="str">
        <f>D203</f>
        <v>Total:</v>
      </c>
      <c r="M203" s="53">
        <f>SUM(M197:M202)</f>
        <v>0</v>
      </c>
      <c r="N203" s="53">
        <f>SUM(N197:N202)</f>
        <v>0</v>
      </c>
      <c r="O203" s="53">
        <f>SUM(O197:O202)</f>
        <v>0</v>
      </c>
      <c r="P203" s="52"/>
    </row>
    <row r="204" spans="1:16" ht="15.75" customHeight="1" thickBot="1" x14ac:dyDescent="0.3">
      <c r="D204" s="136"/>
      <c r="E204" s="38"/>
      <c r="F204" s="38"/>
      <c r="G204" s="38"/>
      <c r="H204" s="137"/>
      <c r="I204" s="125"/>
      <c r="J204" s="126"/>
      <c r="L204" s="53" t="s">
        <v>1190</v>
      </c>
      <c r="M204" s="57">
        <f>IF(M196=0,"NA",M203/M196)</f>
        <v>0</v>
      </c>
      <c r="N204" s="57">
        <f>IF(N196=0,"NA",N203/N196)</f>
        <v>0</v>
      </c>
      <c r="O204" s="57">
        <f>IF(O196=0,"NA",O203/O196)</f>
        <v>0</v>
      </c>
      <c r="P204" s="52"/>
    </row>
    <row r="205" spans="1:16" ht="15.75" customHeight="1" thickBot="1" x14ac:dyDescent="0.3">
      <c r="D205" s="490" t="str">
        <f ca="1">'RFP Project Manager'!D54&amp;" - "&amp;'RFP Project Manager'!C54</f>
        <v>4.16 - Purchasing</v>
      </c>
      <c r="E205" s="491"/>
      <c r="F205" s="491"/>
      <c r="G205" s="151"/>
      <c r="H205" s="151"/>
      <c r="I205" s="151" t="str">
        <f>$I$51</f>
        <v xml:space="preserve">Overall Compliance: </v>
      </c>
      <c r="J205" s="134" t="str">
        <f>IF(SUM(M214:O214)=0,"N/A",SUM(M214:O214)/SUM(M207:O207))</f>
        <v>N/A</v>
      </c>
      <c r="L205" s="53"/>
      <c r="M205" s="53"/>
      <c r="N205" s="53"/>
      <c r="O205" s="53"/>
      <c r="P205" s="52"/>
    </row>
    <row r="206" spans="1:16" ht="15.75" customHeight="1" thickBot="1" x14ac:dyDescent="0.3">
      <c r="D206" s="492" t="str">
        <f>$D$52</f>
        <v>Availability</v>
      </c>
      <c r="E206" s="494" t="str">
        <f>$E$52</f>
        <v>Priority</v>
      </c>
      <c r="F206" s="494"/>
      <c r="G206" s="494"/>
      <c r="H206" s="515" t="str">
        <f>$H$52</f>
        <v>Total</v>
      </c>
      <c r="I206" s="517" t="str">
        <f>$I$52</f>
        <v>Comments</v>
      </c>
      <c r="J206" s="535" t="str">
        <f>$J$52</f>
        <v>Availability by Type</v>
      </c>
      <c r="L206" s="53"/>
      <c r="M206" s="58" t="str">
        <f>'RFP Project Manager'!$D$35</f>
        <v>H</v>
      </c>
      <c r="N206" s="58" t="str">
        <f>'RFP Project Manager'!$D$36</f>
        <v>M</v>
      </c>
      <c r="O206" s="58" t="str">
        <f>'RFP Project Manager'!$D$37</f>
        <v>L</v>
      </c>
      <c r="P206" s="52"/>
    </row>
    <row r="207" spans="1:16" ht="15.75" customHeight="1" thickBot="1" x14ac:dyDescent="0.3">
      <c r="D207" s="493"/>
      <c r="E207" s="67" t="str">
        <f>'RFP Project Manager'!$C$35</f>
        <v>High</v>
      </c>
      <c r="F207" s="66" t="str">
        <f>'RFP Project Manager'!$C$36</f>
        <v>Medium</v>
      </c>
      <c r="G207" s="65" t="str">
        <f>'RFP Project Manager'!$C$37</f>
        <v>Low</v>
      </c>
      <c r="H207" s="516"/>
      <c r="I207" s="518"/>
      <c r="J207" s="536"/>
      <c r="L207" s="58" t="s">
        <v>1193</v>
      </c>
      <c r="M207" s="53">
        <f>E214*'RFP Project Manager'!$E$35*'RFP Project Manager'!$E$27</f>
        <v>276</v>
      </c>
      <c r="N207" s="53">
        <f>F214*'RFP Project Manager'!$E$36*'RFP Project Manager'!$E$27</f>
        <v>64</v>
      </c>
      <c r="O207" s="53">
        <f>G214*'RFP Project Manager'!$E$37*'RFP Project Manager'!$E$27</f>
        <v>4</v>
      </c>
      <c r="P207" s="52"/>
    </row>
    <row r="208" spans="1:16" ht="15.75" customHeight="1" thickBot="1" x14ac:dyDescent="0.3">
      <c r="D208" s="162" t="str">
        <f>'RFP Project Manager'!$C$27</f>
        <v>Yes</v>
      </c>
      <c r="E208" s="51">
        <f>COUNTIFS(Purchasing!$D:$D,'RFP Project Manager'!$D$35,Purchasing!$AB:$AB,'RFP Project Manager'!$D$27)</f>
        <v>0</v>
      </c>
      <c r="F208" s="50">
        <f>COUNTIFS(Purchasing!$D:$D,'RFP Project Manager'!$D$36,Purchasing!$AB:$AB,'RFP Project Manager'!$D$27)</f>
        <v>0</v>
      </c>
      <c r="G208" s="49">
        <f>COUNTIFS(Purchasing!$D:$D,'RFP Project Manager'!$D$37,Purchasing!$AB:$AB,'RFP Project Manager'!$D$27)</f>
        <v>0</v>
      </c>
      <c r="H208" s="48">
        <f t="shared" ref="H208:H213" si="17">SUM(E208:G208)</f>
        <v>0</v>
      </c>
      <c r="I208" s="47">
        <f>COUNTIFS(Purchasing!$H:$H,"&lt;&gt;",Purchasing!$AB:$AB,'RFP Project Manager'!$D$27)</f>
        <v>0</v>
      </c>
      <c r="J208" s="135"/>
      <c r="L208" s="58" t="str">
        <f>'RFP Project Manager'!$D$27</f>
        <v>Y</v>
      </c>
      <c r="M208" s="53">
        <f>E208*'RFP Project Manager'!$E$35*'RFP Project Manager'!$E$27</f>
        <v>0</v>
      </c>
      <c r="N208" s="53">
        <f>F208*'RFP Project Manager'!$E$36*'RFP Project Manager'!$E$27</f>
        <v>0</v>
      </c>
      <c r="O208" s="53">
        <f>G208*'RFP Project Manager'!$E$37*'RFP Project Manager'!$E$27</f>
        <v>0</v>
      </c>
      <c r="P208" s="52"/>
    </row>
    <row r="209" spans="1:16" ht="15.75" customHeight="1" thickBot="1" x14ac:dyDescent="0.3">
      <c r="D209" s="163" t="str">
        <f>'RFP Project Manager'!$C$28</f>
        <v>Reporting</v>
      </c>
      <c r="E209" s="46">
        <f>COUNTIFS(Purchasing!$D:$D,'RFP Project Manager'!$D$35,Purchasing!$AB:$AB,'RFP Project Manager'!$D$28)</f>
        <v>0</v>
      </c>
      <c r="F209" s="45">
        <f>COUNTIFS(Purchasing!$D:$D,'RFP Project Manager'!$D$36,Purchasing!$AB:$AB,'RFP Project Manager'!$D$28)</f>
        <v>0</v>
      </c>
      <c r="G209" s="44">
        <f>COUNTIFS(Purchasing!$D:$D,'RFP Project Manager'!$D$37,Purchasing!$AB:$AB,'RFP Project Manager'!$D$28)</f>
        <v>0</v>
      </c>
      <c r="H209" s="43">
        <f t="shared" si="17"/>
        <v>0</v>
      </c>
      <c r="I209" s="42">
        <f>COUNTIFS(Purchasing!$H:$H,"&lt;&gt;",Purchasing!$AB:$AB,'RFP Project Manager'!$D$28)</f>
        <v>0</v>
      </c>
      <c r="J209" s="126"/>
      <c r="L209" s="58" t="str">
        <f>'RFP Project Manager'!$D$28</f>
        <v>R</v>
      </c>
      <c r="M209" s="53">
        <f>E209*'RFP Project Manager'!$E$35*'RFP Project Manager'!$E$28</f>
        <v>0</v>
      </c>
      <c r="N209" s="53">
        <f>F209*'RFP Project Manager'!$E$36*'RFP Project Manager'!$E$28</f>
        <v>0</v>
      </c>
      <c r="O209" s="53">
        <f>G209*'RFP Project Manager'!$E$37*'RFP Project Manager'!$E$28</f>
        <v>0</v>
      </c>
      <c r="P209" s="52"/>
    </row>
    <row r="210" spans="1:16" ht="15.75" customHeight="1" thickBot="1" x14ac:dyDescent="0.3">
      <c r="D210" s="161" t="str">
        <f>'RFP Project Manager'!$C$29</f>
        <v>Third Party</v>
      </c>
      <c r="E210" s="51">
        <f>COUNTIFS(Purchasing!$D:$D,'RFP Project Manager'!$D$35,Purchasing!$AB:$AB,'RFP Project Manager'!$D$29)</f>
        <v>0</v>
      </c>
      <c r="F210" s="50">
        <f>COUNTIFS(Purchasing!$D:$D,'RFP Project Manager'!$D$36,Purchasing!$AB:$AB,'RFP Project Manager'!$D$29)</f>
        <v>0</v>
      </c>
      <c r="G210" s="49">
        <f>COUNTIFS(Purchasing!$D:$D,'RFP Project Manager'!$D$37,Purchasing!$AB:$AB,'RFP Project Manager'!$D$29)</f>
        <v>0</v>
      </c>
      <c r="H210" s="48">
        <f t="shared" si="17"/>
        <v>0</v>
      </c>
      <c r="I210" s="47">
        <f>COUNTIFS(Purchasing!$H:$H,"&lt;&gt;",Purchasing!$AB:$AB,'RFP Project Manager'!$D$29)</f>
        <v>0</v>
      </c>
      <c r="J210" s="126"/>
      <c r="L210" s="58" t="str">
        <f>'RFP Project Manager'!$D$29</f>
        <v>T</v>
      </c>
      <c r="M210" s="53">
        <f>E210*'RFP Project Manager'!$E$35*'RFP Project Manager'!$E$29</f>
        <v>0</v>
      </c>
      <c r="N210" s="53">
        <f>F210*'RFP Project Manager'!$E$36*'RFP Project Manager'!$E$29</f>
        <v>0</v>
      </c>
      <c r="O210" s="53">
        <f>G210*'RFP Project Manager'!$E$37*'RFP Project Manager'!$E$29</f>
        <v>0</v>
      </c>
      <c r="P210" s="52"/>
    </row>
    <row r="211" spans="1:16" ht="15.75" customHeight="1" thickBot="1" x14ac:dyDescent="0.3">
      <c r="A211" s="64" t="s">
        <v>1192</v>
      </c>
      <c r="B211" s="63"/>
      <c r="D211" s="165" t="str">
        <f>'RFP Project Manager'!$C$30</f>
        <v>Modification</v>
      </c>
      <c r="E211" s="46">
        <f>COUNTIFS(Purchasing!$D:$D,'RFP Project Manager'!$D$35,Purchasing!$AB:$AB,'RFP Project Manager'!$D$30)</f>
        <v>0</v>
      </c>
      <c r="F211" s="45">
        <f>COUNTIFS(Purchasing!$D:$D,'RFP Project Manager'!$D$36,Purchasing!$AB:$AB,'RFP Project Manager'!$D$30)</f>
        <v>0</v>
      </c>
      <c r="G211" s="44">
        <f>COUNTIFS(Purchasing!$D:$D,'RFP Project Manager'!$D$37,Purchasing!$AB:$AB,'RFP Project Manager'!$D$30)</f>
        <v>0</v>
      </c>
      <c r="H211" s="43">
        <f t="shared" si="17"/>
        <v>0</v>
      </c>
      <c r="I211" s="42">
        <f>COUNTIFS(Purchasing!$H:$H,"&lt;&gt;",Purchasing!$AB:$AB,'RFP Project Manager'!$D$30)</f>
        <v>0</v>
      </c>
      <c r="J211" s="126"/>
      <c r="L211" s="58" t="str">
        <f>'RFP Project Manager'!$D$30</f>
        <v>M</v>
      </c>
      <c r="M211" s="53">
        <f>E211*'RFP Project Manager'!$E$35*'RFP Project Manager'!$E$30</f>
        <v>0</v>
      </c>
      <c r="N211" s="53">
        <f>F211*'RFP Project Manager'!$E$36*'RFP Project Manager'!$E$30</f>
        <v>0</v>
      </c>
      <c r="O211" s="53">
        <f>G211*'RFP Project Manager'!$E$37*'RFP Project Manager'!$E$30</f>
        <v>0</v>
      </c>
      <c r="P211" s="52"/>
    </row>
    <row r="212" spans="1:16" ht="15.75" customHeight="1" thickBot="1" x14ac:dyDescent="0.3">
      <c r="A212" s="62" t="s">
        <v>1191</v>
      </c>
      <c r="B212" s="61"/>
      <c r="D212" s="164" t="str">
        <f>'RFP Project Manager'!$C$31</f>
        <v>Future</v>
      </c>
      <c r="E212" s="51">
        <f>COUNTIFS(Purchasing!$D:$D,'RFP Project Manager'!$D$35,Purchasing!$AB:$AB,'RFP Project Manager'!$D$31)</f>
        <v>0</v>
      </c>
      <c r="F212" s="50">
        <f>COUNTIFS(Purchasing!$D:$D,'RFP Project Manager'!$D$36,Purchasing!$AB:$AB,'RFP Project Manager'!$D$31)</f>
        <v>0</v>
      </c>
      <c r="G212" s="49">
        <f>COUNTIFS(Purchasing!$D:$D,'RFP Project Manager'!$D$37,Purchasing!$AB:$AB,'RFP Project Manager'!$D$31)</f>
        <v>0</v>
      </c>
      <c r="H212" s="48">
        <f t="shared" si="17"/>
        <v>0</v>
      </c>
      <c r="I212" s="47">
        <f>COUNTIFS(Purchasing!$H:$H,"&lt;&gt;",Purchasing!$AB:$AB,'RFP Project Manager'!$D$31)</f>
        <v>0</v>
      </c>
      <c r="J212" s="126"/>
      <c r="L212" s="58" t="str">
        <f>'RFP Project Manager'!$D$31</f>
        <v>F</v>
      </c>
      <c r="M212" s="53">
        <f>E212*'RFP Project Manager'!$E$35*'RFP Project Manager'!$E$31</f>
        <v>0</v>
      </c>
      <c r="N212" s="53">
        <f>F212*'RFP Project Manager'!$E$36*'RFP Project Manager'!$E$31</f>
        <v>0</v>
      </c>
      <c r="O212" s="53">
        <f>G212*'RFP Project Manager'!$E$37*'RFP Project Manager'!$E$31</f>
        <v>0</v>
      </c>
      <c r="P212" s="52"/>
    </row>
    <row r="213" spans="1:16" ht="15.75" customHeight="1" thickBot="1" x14ac:dyDescent="0.3">
      <c r="A213" s="60" t="str">
        <f>IF(Purchasing!$AC$6&gt;0,"Yes","No")</f>
        <v>No</v>
      </c>
      <c r="B213" s="59">
        <f>IF(A213="Yes",1,0)</f>
        <v>0</v>
      </c>
      <c r="D213" s="166" t="str">
        <f>'RFP Project Manager'!$C$32</f>
        <v>Not Available</v>
      </c>
      <c r="E213" s="46">
        <f>COUNTIFS(Purchasing!$D:$D,'RFP Project Manager'!$D$35,Purchasing!$AB:$AB,'RFP Project Manager'!$D$32)</f>
        <v>69</v>
      </c>
      <c r="F213" s="45">
        <f>COUNTIFS(Purchasing!$D:$D,'RFP Project Manager'!$D$36,Purchasing!$AB:$AB,'RFP Project Manager'!$D$32)</f>
        <v>32</v>
      </c>
      <c r="G213" s="44">
        <f>COUNTIFS(Purchasing!$D:$D,'RFP Project Manager'!$D$37,Purchasing!$AB:$AB,'RFP Project Manager'!$D$32)</f>
        <v>4</v>
      </c>
      <c r="H213" s="43">
        <f t="shared" si="17"/>
        <v>105</v>
      </c>
      <c r="I213" s="42">
        <f>COUNTIFS(Purchasing!$H:$H,"&lt;&gt;",Purchasing!$AB:$AB,'RFP Project Manager'!$D$32)</f>
        <v>0</v>
      </c>
      <c r="J213" s="126"/>
      <c r="L213" s="58" t="str">
        <f>'RFP Project Manager'!$D$32</f>
        <v>N</v>
      </c>
      <c r="M213" s="53">
        <f>E213*'RFP Project Manager'!$E$35*'RFP Project Manager'!$E$32</f>
        <v>0</v>
      </c>
      <c r="N213" s="53">
        <f>F213*'RFP Project Manager'!$E$36*'RFP Project Manager'!$E$32</f>
        <v>0</v>
      </c>
      <c r="O213" s="53">
        <f>G213*'RFP Project Manager'!$E$37*'RFP Project Manager'!$E$32</f>
        <v>0</v>
      </c>
      <c r="P213" s="52"/>
    </row>
    <row r="214" spans="1:16" ht="15.75" customHeight="1" thickBot="1" x14ac:dyDescent="0.3">
      <c r="D214" s="152" t="s">
        <v>1194</v>
      </c>
      <c r="E214" s="153">
        <f>SUM(E208:E213)</f>
        <v>69</v>
      </c>
      <c r="F214" s="153">
        <f>SUM(F208:F213)</f>
        <v>32</v>
      </c>
      <c r="G214" s="153">
        <f>SUM(G208:G213)</f>
        <v>4</v>
      </c>
      <c r="H214" s="154">
        <f>SUM(H208:H213)</f>
        <v>105</v>
      </c>
      <c r="I214" s="154">
        <f>SUM(I208:I213)</f>
        <v>0</v>
      </c>
      <c r="J214" s="155"/>
      <c r="L214" s="58" t="str">
        <f>D214</f>
        <v>Total:</v>
      </c>
      <c r="M214" s="53">
        <f>SUM(M208:M213)</f>
        <v>0</v>
      </c>
      <c r="N214" s="53">
        <f>SUM(N208:N213)</f>
        <v>0</v>
      </c>
      <c r="O214" s="53">
        <f>SUM(O208:O213)</f>
        <v>0</v>
      </c>
      <c r="P214" s="52"/>
    </row>
    <row r="215" spans="1:16" ht="15.75" customHeight="1" thickBot="1" x14ac:dyDescent="0.3">
      <c r="D215" s="136"/>
      <c r="E215" s="38"/>
      <c r="F215" s="38"/>
      <c r="G215" s="38"/>
      <c r="H215" s="137"/>
      <c r="I215" s="125"/>
      <c r="J215" s="126"/>
      <c r="L215" s="53" t="s">
        <v>1190</v>
      </c>
      <c r="M215" s="57">
        <f>IF(M207=0,"NA",M214/M207)</f>
        <v>0</v>
      </c>
      <c r="N215" s="57">
        <f>IF(N207=0,"NA",N214/N207)</f>
        <v>0</v>
      </c>
      <c r="O215" s="57">
        <f>IF(O207=0,"NA",O214/O207)</f>
        <v>0</v>
      </c>
      <c r="P215" s="52"/>
    </row>
    <row r="216" spans="1:16" ht="15.75" customHeight="1" thickBot="1" x14ac:dyDescent="0.3">
      <c r="D216" s="490" t="str">
        <f ca="1">'RFP Project Manager'!D55&amp;" - "&amp;'RFP Project Manager'!C55</f>
        <v>4.17 - Time and Attendance</v>
      </c>
      <c r="E216" s="491"/>
      <c r="F216" s="491"/>
      <c r="G216" s="151"/>
      <c r="H216" s="151"/>
      <c r="I216" s="151" t="str">
        <f>$I$51</f>
        <v xml:space="preserve">Overall Compliance: </v>
      </c>
      <c r="J216" s="134" t="str">
        <f>IF(SUM(M225:O225)=0,"N/A",SUM(M225:O225)/SUM(M218:O218))</f>
        <v>N/A</v>
      </c>
      <c r="L216" s="53"/>
      <c r="M216" s="53"/>
      <c r="N216" s="53"/>
      <c r="O216" s="53"/>
      <c r="P216" s="52"/>
    </row>
    <row r="217" spans="1:16" ht="15.75" customHeight="1" thickBot="1" x14ac:dyDescent="0.3">
      <c r="D217" s="492" t="str">
        <f>$D$52</f>
        <v>Availability</v>
      </c>
      <c r="E217" s="494" t="str">
        <f>$E$52</f>
        <v>Priority</v>
      </c>
      <c r="F217" s="494"/>
      <c r="G217" s="494"/>
      <c r="H217" s="515" t="str">
        <f>$H$52</f>
        <v>Total</v>
      </c>
      <c r="I217" s="517" t="str">
        <f>$I$52</f>
        <v>Comments</v>
      </c>
      <c r="J217" s="535" t="str">
        <f>$J$52</f>
        <v>Availability by Type</v>
      </c>
      <c r="L217" s="53"/>
      <c r="M217" s="58" t="str">
        <f>'RFP Project Manager'!$D$35</f>
        <v>H</v>
      </c>
      <c r="N217" s="58" t="str">
        <f>'RFP Project Manager'!$D$36</f>
        <v>M</v>
      </c>
      <c r="O217" s="58" t="str">
        <f>'RFP Project Manager'!$D$37</f>
        <v>L</v>
      </c>
      <c r="P217" s="52"/>
    </row>
    <row r="218" spans="1:16" ht="15.75" customHeight="1" thickBot="1" x14ac:dyDescent="0.3">
      <c r="D218" s="493"/>
      <c r="E218" s="67" t="str">
        <f>'RFP Project Manager'!$C$35</f>
        <v>High</v>
      </c>
      <c r="F218" s="66" t="str">
        <f>'RFP Project Manager'!$C$36</f>
        <v>Medium</v>
      </c>
      <c r="G218" s="65" t="str">
        <f>'RFP Project Manager'!$C$37</f>
        <v>Low</v>
      </c>
      <c r="H218" s="516"/>
      <c r="I218" s="518"/>
      <c r="J218" s="536"/>
      <c r="L218" s="58" t="s">
        <v>1193</v>
      </c>
      <c r="M218" s="53">
        <f>E225*'RFP Project Manager'!$E$35*'RFP Project Manager'!$E$27</f>
        <v>120</v>
      </c>
      <c r="N218" s="53">
        <f>F225*'RFP Project Manager'!$E$36*'RFP Project Manager'!$E$27</f>
        <v>6</v>
      </c>
      <c r="O218" s="53">
        <f>G225*'RFP Project Manager'!$E$37*'RFP Project Manager'!$E$27</f>
        <v>1</v>
      </c>
      <c r="P218" s="52"/>
    </row>
    <row r="219" spans="1:16" ht="15.75" customHeight="1" thickBot="1" x14ac:dyDescent="0.3">
      <c r="D219" s="162" t="str">
        <f>'RFP Project Manager'!$C$27</f>
        <v>Yes</v>
      </c>
      <c r="E219" s="51">
        <f>COUNTIFS('Time and Attendance'!$D:$D,'RFP Project Manager'!$D$35,'Time and Attendance'!$AB:$AB,'RFP Project Manager'!$D$27)</f>
        <v>0</v>
      </c>
      <c r="F219" s="50">
        <f>COUNTIFS('Time and Attendance'!$D:$D,'RFP Project Manager'!$D$36,'Time and Attendance'!$AB:$AB,'RFP Project Manager'!$D$27)</f>
        <v>0</v>
      </c>
      <c r="G219" s="49">
        <f>COUNTIFS('Time and Attendance'!$D:$D,'RFP Project Manager'!$D$37,'Time and Attendance'!$AB:$AB,'RFP Project Manager'!$D$27)</f>
        <v>0</v>
      </c>
      <c r="H219" s="48">
        <f t="shared" ref="H219:H224" si="18">SUM(E219:G219)</f>
        <v>0</v>
      </c>
      <c r="I219" s="47">
        <f>COUNTIFS('Time and Attendance'!$H:$H,"&lt;&gt;",'Time and Attendance'!$AB:$AB,'RFP Project Manager'!$D$27)</f>
        <v>0</v>
      </c>
      <c r="J219" s="135"/>
      <c r="L219" s="58" t="str">
        <f>'RFP Project Manager'!$D$27</f>
        <v>Y</v>
      </c>
      <c r="M219" s="53">
        <f>E219*'RFP Project Manager'!$E$35*'RFP Project Manager'!$E$27</f>
        <v>0</v>
      </c>
      <c r="N219" s="53">
        <f>F219*'RFP Project Manager'!$E$36*'RFP Project Manager'!$E$27</f>
        <v>0</v>
      </c>
      <c r="O219" s="53">
        <f>G219*'RFP Project Manager'!$E$37*'RFP Project Manager'!$E$27</f>
        <v>0</v>
      </c>
      <c r="P219" s="52"/>
    </row>
    <row r="220" spans="1:16" ht="15.75" customHeight="1" thickBot="1" x14ac:dyDescent="0.3">
      <c r="D220" s="163" t="str">
        <f>'RFP Project Manager'!$C$28</f>
        <v>Reporting</v>
      </c>
      <c r="E220" s="46">
        <f>COUNTIFS('Time and Attendance'!$D:$D,'RFP Project Manager'!$D$35,'Time and Attendance'!$AB:$AB,'RFP Project Manager'!$D$28)</f>
        <v>0</v>
      </c>
      <c r="F220" s="45">
        <f>COUNTIFS('Time and Attendance'!$D:$D,'RFP Project Manager'!$D$36,'Time and Attendance'!$AB:$AB,'RFP Project Manager'!$D$28)</f>
        <v>0</v>
      </c>
      <c r="G220" s="44">
        <f>COUNTIFS('Time and Attendance'!$D:$D,'RFP Project Manager'!$D$37,'Time and Attendance'!$AB:$AB,'RFP Project Manager'!$D$28)</f>
        <v>0</v>
      </c>
      <c r="H220" s="43">
        <f t="shared" si="18"/>
        <v>0</v>
      </c>
      <c r="I220" s="42">
        <f>COUNTIFS('Time and Attendance'!$H:$H,"&lt;&gt;",'Time and Attendance'!$AB:$AB,'RFP Project Manager'!$D$28)</f>
        <v>0</v>
      </c>
      <c r="J220" s="126"/>
      <c r="L220" s="58" t="str">
        <f>'RFP Project Manager'!$D$28</f>
        <v>R</v>
      </c>
      <c r="M220" s="53">
        <f>E220*'RFP Project Manager'!$E$35*'RFP Project Manager'!$E$28</f>
        <v>0</v>
      </c>
      <c r="N220" s="53">
        <f>F220*'RFP Project Manager'!$E$36*'RFP Project Manager'!$E$28</f>
        <v>0</v>
      </c>
      <c r="O220" s="53">
        <f>G220*'RFP Project Manager'!$E$37*'RFP Project Manager'!$E$28</f>
        <v>0</v>
      </c>
      <c r="P220" s="52"/>
    </row>
    <row r="221" spans="1:16" ht="15.75" customHeight="1" thickBot="1" x14ac:dyDescent="0.3">
      <c r="D221" s="161" t="str">
        <f>'RFP Project Manager'!$C$29</f>
        <v>Third Party</v>
      </c>
      <c r="E221" s="51">
        <f>COUNTIFS('Time and Attendance'!$D:$D,'RFP Project Manager'!$D$35,'Time and Attendance'!$AB:$AB,'RFP Project Manager'!$D$29)</f>
        <v>0</v>
      </c>
      <c r="F221" s="50">
        <f>COUNTIFS('Time and Attendance'!$D:$D,'RFP Project Manager'!$D$36,'Time and Attendance'!$AB:$AB,'RFP Project Manager'!$D$29)</f>
        <v>0</v>
      </c>
      <c r="G221" s="49">
        <f>COUNTIFS('Time and Attendance'!$D:$D,'RFP Project Manager'!$D$37,'Time and Attendance'!$AB:$AB,'RFP Project Manager'!$D$29)</f>
        <v>0</v>
      </c>
      <c r="H221" s="48">
        <f t="shared" si="18"/>
        <v>0</v>
      </c>
      <c r="I221" s="47">
        <f>COUNTIFS('Time and Attendance'!$H:$H,"&lt;&gt;",'Time and Attendance'!$AB:$AB,'RFP Project Manager'!$D$29)</f>
        <v>0</v>
      </c>
      <c r="J221" s="126"/>
      <c r="L221" s="58" t="str">
        <f>'RFP Project Manager'!$D$29</f>
        <v>T</v>
      </c>
      <c r="M221" s="53">
        <f>E221*'RFP Project Manager'!$E$35*'RFP Project Manager'!$E$29</f>
        <v>0</v>
      </c>
      <c r="N221" s="53">
        <f>F221*'RFP Project Manager'!$E$36*'RFP Project Manager'!$E$29</f>
        <v>0</v>
      </c>
      <c r="O221" s="53">
        <f>G221*'RFP Project Manager'!$E$37*'RFP Project Manager'!$E$29</f>
        <v>0</v>
      </c>
      <c r="P221" s="52"/>
    </row>
    <row r="222" spans="1:16" ht="15.75" customHeight="1" thickBot="1" x14ac:dyDescent="0.3">
      <c r="A222" s="64" t="s">
        <v>1192</v>
      </c>
      <c r="B222" s="63"/>
      <c r="D222" s="165" t="str">
        <f>'RFP Project Manager'!$C$30</f>
        <v>Modification</v>
      </c>
      <c r="E222" s="46">
        <f>COUNTIFS('Time and Attendance'!$D:$D,'RFP Project Manager'!$D$35,'Time and Attendance'!$AB:$AB,'RFP Project Manager'!$D$30)</f>
        <v>0</v>
      </c>
      <c r="F222" s="45">
        <f>COUNTIFS('Time and Attendance'!$D:$D,'RFP Project Manager'!$D$36,'Time and Attendance'!$AB:$AB,'RFP Project Manager'!$D$30)</f>
        <v>0</v>
      </c>
      <c r="G222" s="44">
        <f>COUNTIFS('Time and Attendance'!$D:$D,'RFP Project Manager'!$D$37,'Time and Attendance'!$AB:$AB,'RFP Project Manager'!$D$30)</f>
        <v>0</v>
      </c>
      <c r="H222" s="43">
        <f t="shared" si="18"/>
        <v>0</v>
      </c>
      <c r="I222" s="42">
        <f>COUNTIFS('Time and Attendance'!$H:$H,"&lt;&gt;",'Time and Attendance'!$AB:$AB,'RFP Project Manager'!$D$30)</f>
        <v>0</v>
      </c>
      <c r="J222" s="126"/>
      <c r="L222" s="58" t="str">
        <f>'RFP Project Manager'!$D$30</f>
        <v>M</v>
      </c>
      <c r="M222" s="53">
        <f>E222*'RFP Project Manager'!$E$35*'RFP Project Manager'!$E$30</f>
        <v>0</v>
      </c>
      <c r="N222" s="53">
        <f>F222*'RFP Project Manager'!$E$36*'RFP Project Manager'!$E$30</f>
        <v>0</v>
      </c>
      <c r="O222" s="53">
        <f>G222*'RFP Project Manager'!$E$37*'RFP Project Manager'!$E$30</f>
        <v>0</v>
      </c>
      <c r="P222" s="52"/>
    </row>
    <row r="223" spans="1:16" ht="15.75" customHeight="1" thickBot="1" x14ac:dyDescent="0.3">
      <c r="A223" s="62" t="s">
        <v>1191</v>
      </c>
      <c r="B223" s="61"/>
      <c r="D223" s="164" t="str">
        <f>'RFP Project Manager'!$C$31</f>
        <v>Future</v>
      </c>
      <c r="E223" s="51">
        <f>COUNTIFS('Time and Attendance'!$D:$D,'RFP Project Manager'!$D$35,'Time and Attendance'!$AB:$AB,'RFP Project Manager'!$D$31)</f>
        <v>0</v>
      </c>
      <c r="F223" s="50">
        <f>COUNTIFS('Time and Attendance'!$D:$D,'RFP Project Manager'!$D$36,'Time and Attendance'!$AB:$AB,'RFP Project Manager'!$D$31)</f>
        <v>0</v>
      </c>
      <c r="G223" s="49">
        <f>COUNTIFS('Time and Attendance'!$D:$D,'RFP Project Manager'!$D$37,'Time and Attendance'!$AB:$AB,'RFP Project Manager'!$D$31)</f>
        <v>0</v>
      </c>
      <c r="H223" s="48">
        <f t="shared" si="18"/>
        <v>0</v>
      </c>
      <c r="I223" s="47">
        <f>COUNTIFS('Time and Attendance'!$H:$H,"&lt;&gt;",'Time and Attendance'!$AB:$AB,'RFP Project Manager'!$D$31)</f>
        <v>0</v>
      </c>
      <c r="J223" s="126"/>
      <c r="L223" s="58" t="str">
        <f>'RFP Project Manager'!$D$31</f>
        <v>F</v>
      </c>
      <c r="M223" s="53">
        <f>E223*'RFP Project Manager'!$E$35*'RFP Project Manager'!$E$31</f>
        <v>0</v>
      </c>
      <c r="N223" s="53">
        <f>F223*'RFP Project Manager'!$E$36*'RFP Project Manager'!$E$31</f>
        <v>0</v>
      </c>
      <c r="O223" s="53">
        <f>G223*'RFP Project Manager'!$E$37*'RFP Project Manager'!$E$31</f>
        <v>0</v>
      </c>
      <c r="P223" s="52"/>
    </row>
    <row r="224" spans="1:16" ht="15.75" customHeight="1" thickBot="1" x14ac:dyDescent="0.3">
      <c r="A224" s="60" t="str">
        <f>IF('Time and Attendance'!$AC$6&gt;0,"Yes","No")</f>
        <v>No</v>
      </c>
      <c r="B224" s="59">
        <f>IF(A224="Yes",1,0)</f>
        <v>0</v>
      </c>
      <c r="D224" s="166" t="str">
        <f>'RFP Project Manager'!$C$32</f>
        <v>Not Available</v>
      </c>
      <c r="E224" s="46">
        <f>COUNTIFS('Time and Attendance'!$D:$D,'RFP Project Manager'!$D$35,'Time and Attendance'!$AB:$AB,'RFP Project Manager'!$D$32)</f>
        <v>30</v>
      </c>
      <c r="F224" s="45">
        <f>COUNTIFS('Time and Attendance'!$D:$D,'RFP Project Manager'!$D$36,'Time and Attendance'!$AB:$AB,'RFP Project Manager'!$D$32)</f>
        <v>3</v>
      </c>
      <c r="G224" s="44">
        <f>COUNTIFS('Time and Attendance'!$D:$D,'RFP Project Manager'!$D$37,'Time and Attendance'!$AB:$AB,'RFP Project Manager'!$D$32)</f>
        <v>1</v>
      </c>
      <c r="H224" s="43">
        <f t="shared" si="18"/>
        <v>34</v>
      </c>
      <c r="I224" s="42">
        <f>COUNTIFS('Time and Attendance'!$H:$H,"&lt;&gt;",'Time and Attendance'!$AB:$AB,'RFP Project Manager'!$D$32)</f>
        <v>0</v>
      </c>
      <c r="J224" s="126"/>
      <c r="L224" s="58" t="str">
        <f>'RFP Project Manager'!$D$32</f>
        <v>N</v>
      </c>
      <c r="M224" s="53">
        <f>E224*'RFP Project Manager'!$E$35*'RFP Project Manager'!$E$32</f>
        <v>0</v>
      </c>
      <c r="N224" s="53">
        <f>F224*'RFP Project Manager'!$E$36*'RFP Project Manager'!$E$32</f>
        <v>0</v>
      </c>
      <c r="O224" s="53">
        <f>G224*'RFP Project Manager'!$E$37*'RFP Project Manager'!$E$32</f>
        <v>0</v>
      </c>
      <c r="P224" s="52"/>
    </row>
    <row r="225" spans="1:16" ht="15.75" customHeight="1" thickBot="1" x14ac:dyDescent="0.3">
      <c r="D225" s="152" t="s">
        <v>1194</v>
      </c>
      <c r="E225" s="153">
        <f>SUM(E219:E224)</f>
        <v>30</v>
      </c>
      <c r="F225" s="153">
        <f>SUM(F219:F224)</f>
        <v>3</v>
      </c>
      <c r="G225" s="153">
        <f>SUM(G219:G224)</f>
        <v>1</v>
      </c>
      <c r="H225" s="154">
        <f>SUM(H219:H224)</f>
        <v>34</v>
      </c>
      <c r="I225" s="154">
        <f>SUM(I219:I224)</f>
        <v>0</v>
      </c>
      <c r="J225" s="155"/>
      <c r="L225" s="58" t="str">
        <f>D225</f>
        <v>Total:</v>
      </c>
      <c r="M225" s="53">
        <f>SUM(M219:M224)</f>
        <v>0</v>
      </c>
      <c r="N225" s="53">
        <f>SUM(N219:N224)</f>
        <v>0</v>
      </c>
      <c r="O225" s="53">
        <f>SUM(O219:O224)</f>
        <v>0</v>
      </c>
      <c r="P225" s="52"/>
    </row>
    <row r="226" spans="1:16" ht="15.75" customHeight="1" thickBot="1" x14ac:dyDescent="0.3">
      <c r="D226" s="136"/>
      <c r="E226" s="38"/>
      <c r="F226" s="38"/>
      <c r="G226" s="38"/>
      <c r="H226" s="137"/>
      <c r="I226" s="125"/>
      <c r="J226" s="126"/>
      <c r="L226" s="53" t="s">
        <v>1190</v>
      </c>
      <c r="M226" s="57">
        <f>IF(M218=0,"NA",M225/M218)</f>
        <v>0</v>
      </c>
      <c r="N226" s="57">
        <f>IF(N218=0,"NA",N225/N218)</f>
        <v>0</v>
      </c>
      <c r="O226" s="57">
        <f>IF(O218=0,"NA",O225/O218)</f>
        <v>0</v>
      </c>
      <c r="P226" s="52"/>
    </row>
    <row r="227" spans="1:16" ht="15.75" customHeight="1" thickBot="1" x14ac:dyDescent="0.3">
      <c r="D227" s="490" t="str">
        <f ca="1">'RFP Project Manager'!D56&amp;" - "&amp;'RFP Project Manager'!C56</f>
        <v>4.18 - Document Management</v>
      </c>
      <c r="E227" s="491"/>
      <c r="F227" s="491"/>
      <c r="G227" s="151"/>
      <c r="H227" s="151"/>
      <c r="I227" s="151" t="str">
        <f>$I$51</f>
        <v xml:space="preserve">Overall Compliance: </v>
      </c>
      <c r="J227" s="134" t="str">
        <f>IF(SUM(M236:O236)=0,"N/A",SUM(M236:O236)/SUM(M229:O229))</f>
        <v>N/A</v>
      </c>
      <c r="L227" s="53"/>
      <c r="M227" s="53"/>
      <c r="N227" s="53"/>
      <c r="O227" s="53"/>
      <c r="P227" s="52"/>
    </row>
    <row r="228" spans="1:16" ht="15.75" customHeight="1" thickBot="1" x14ac:dyDescent="0.3">
      <c r="D228" s="492" t="str">
        <f>$D$52</f>
        <v>Availability</v>
      </c>
      <c r="E228" s="494" t="str">
        <f>$E$52</f>
        <v>Priority</v>
      </c>
      <c r="F228" s="494"/>
      <c r="G228" s="494"/>
      <c r="H228" s="515" t="str">
        <f>$H$52</f>
        <v>Total</v>
      </c>
      <c r="I228" s="517" t="str">
        <f>$I$52</f>
        <v>Comments</v>
      </c>
      <c r="J228" s="535" t="str">
        <f>$J$52</f>
        <v>Availability by Type</v>
      </c>
      <c r="L228" s="53"/>
      <c r="M228" s="58" t="str">
        <f>'RFP Project Manager'!$D$35</f>
        <v>H</v>
      </c>
      <c r="N228" s="58" t="str">
        <f>'RFP Project Manager'!$D$36</f>
        <v>M</v>
      </c>
      <c r="O228" s="58" t="str">
        <f>'RFP Project Manager'!$D$37</f>
        <v>L</v>
      </c>
      <c r="P228" s="52"/>
    </row>
    <row r="229" spans="1:16" ht="15.75" customHeight="1" thickBot="1" x14ac:dyDescent="0.3">
      <c r="D229" s="493"/>
      <c r="E229" s="67" t="str">
        <f>'RFP Project Manager'!$C$35</f>
        <v>High</v>
      </c>
      <c r="F229" s="66" t="str">
        <f>'RFP Project Manager'!$C$36</f>
        <v>Medium</v>
      </c>
      <c r="G229" s="65" t="str">
        <f>'RFP Project Manager'!$C$37</f>
        <v>Low</v>
      </c>
      <c r="H229" s="516"/>
      <c r="I229" s="518"/>
      <c r="J229" s="536"/>
      <c r="L229" s="58" t="s">
        <v>1193</v>
      </c>
      <c r="M229" s="53">
        <f>E236*'RFP Project Manager'!$E$35*'RFP Project Manager'!$E$27</f>
        <v>164</v>
      </c>
      <c r="N229" s="53">
        <f>F236*'RFP Project Manager'!$E$36*'RFP Project Manager'!$E$27</f>
        <v>176</v>
      </c>
      <c r="O229" s="53">
        <f>G236*'RFP Project Manager'!$E$37*'RFP Project Manager'!$E$27</f>
        <v>4</v>
      </c>
      <c r="P229" s="52"/>
    </row>
    <row r="230" spans="1:16" ht="15.75" customHeight="1" thickBot="1" x14ac:dyDescent="0.3">
      <c r="D230" s="162" t="str">
        <f>'RFP Project Manager'!$C$27</f>
        <v>Yes</v>
      </c>
      <c r="E230" s="51">
        <f>COUNTIFS('Document Management'!$D:$D,'RFP Project Manager'!$D$35,'Document Management'!$AB:$AB,'RFP Project Manager'!$D$27)</f>
        <v>0</v>
      </c>
      <c r="F230" s="50">
        <f>COUNTIFS('Document Management'!$D:$D,'RFP Project Manager'!$D$36,'Document Management'!$AB:$AB,'RFP Project Manager'!$D$27)</f>
        <v>0</v>
      </c>
      <c r="G230" s="49">
        <f>COUNTIFS('Document Management'!$D:$D,'RFP Project Manager'!$D$37,'Document Management'!$AB:$AB,'RFP Project Manager'!$D$27)</f>
        <v>0</v>
      </c>
      <c r="H230" s="48">
        <f t="shared" ref="H230:H235" si="19">SUM(E230:G230)</f>
        <v>0</v>
      </c>
      <c r="I230" s="47">
        <f>COUNTIFS('Document Management'!$H:$H,"&lt;&gt;",'Document Management'!$AB:$AB,'RFP Project Manager'!$D$27)</f>
        <v>0</v>
      </c>
      <c r="J230" s="135"/>
      <c r="L230" s="58" t="str">
        <f>'RFP Project Manager'!$D$27</f>
        <v>Y</v>
      </c>
      <c r="M230" s="53">
        <f>E230*'RFP Project Manager'!$E$35*'RFP Project Manager'!$E$27</f>
        <v>0</v>
      </c>
      <c r="N230" s="53">
        <f>F230*'RFP Project Manager'!$E$36*'RFP Project Manager'!$E$27</f>
        <v>0</v>
      </c>
      <c r="O230" s="53">
        <f>G230*'RFP Project Manager'!$E$37*'RFP Project Manager'!$E$27</f>
        <v>0</v>
      </c>
      <c r="P230" s="52"/>
    </row>
    <row r="231" spans="1:16" ht="15.75" customHeight="1" thickBot="1" x14ac:dyDescent="0.3">
      <c r="D231" s="163" t="str">
        <f>'RFP Project Manager'!$C$28</f>
        <v>Reporting</v>
      </c>
      <c r="E231" s="46">
        <f>COUNTIFS('Document Management'!$D:$D,'RFP Project Manager'!$D$35,'Document Management'!$AB:$AB,'RFP Project Manager'!$D$28)</f>
        <v>0</v>
      </c>
      <c r="F231" s="45">
        <f>COUNTIFS('Document Management'!$D:$D,'RFP Project Manager'!$D$36,'Document Management'!$AB:$AB,'RFP Project Manager'!$D$28)</f>
        <v>0</v>
      </c>
      <c r="G231" s="44">
        <f>COUNTIFS('Document Management'!$D:$D,'RFP Project Manager'!$D$37,'Document Management'!$AB:$AB,'RFP Project Manager'!$D$28)</f>
        <v>0</v>
      </c>
      <c r="H231" s="43">
        <f t="shared" si="19"/>
        <v>0</v>
      </c>
      <c r="I231" s="42">
        <f>COUNTIFS('Document Management'!$H:$H,"&lt;&gt;",'Document Management'!$AB:$AB,'RFP Project Manager'!$D$28)</f>
        <v>0</v>
      </c>
      <c r="J231" s="126"/>
      <c r="L231" s="58" t="str">
        <f>'RFP Project Manager'!$D$28</f>
        <v>R</v>
      </c>
      <c r="M231" s="53">
        <f>E231*'RFP Project Manager'!$E$35*'RFP Project Manager'!$E$28</f>
        <v>0</v>
      </c>
      <c r="N231" s="53">
        <f>F231*'RFP Project Manager'!$E$36*'RFP Project Manager'!$E$28</f>
        <v>0</v>
      </c>
      <c r="O231" s="53">
        <f>G231*'RFP Project Manager'!$E$37*'RFP Project Manager'!$E$28</f>
        <v>0</v>
      </c>
      <c r="P231" s="52"/>
    </row>
    <row r="232" spans="1:16" ht="15.75" customHeight="1" thickBot="1" x14ac:dyDescent="0.3">
      <c r="D232" s="161" t="str">
        <f>'RFP Project Manager'!$C$29</f>
        <v>Third Party</v>
      </c>
      <c r="E232" s="51">
        <f>COUNTIFS('Document Management'!$D:$D,'RFP Project Manager'!$D$35,'Document Management'!$AB:$AB,'RFP Project Manager'!$D$29)</f>
        <v>0</v>
      </c>
      <c r="F232" s="50">
        <f>COUNTIFS('Document Management'!$D:$D,'RFP Project Manager'!$D$36,'Document Management'!$AB:$AB,'RFP Project Manager'!$D$29)</f>
        <v>0</v>
      </c>
      <c r="G232" s="49">
        <f>COUNTIFS('Document Management'!$D:$D,'RFP Project Manager'!$D$37,'Document Management'!$AB:$AB,'RFP Project Manager'!$D$29)</f>
        <v>0</v>
      </c>
      <c r="H232" s="48">
        <f t="shared" si="19"/>
        <v>0</v>
      </c>
      <c r="I232" s="47">
        <f>COUNTIFS('Document Management'!$H:$H,"&lt;&gt;",'Document Management'!$AB:$AB,'RFP Project Manager'!$D$29)</f>
        <v>0</v>
      </c>
      <c r="J232" s="126"/>
      <c r="L232" s="58" t="str">
        <f>'RFP Project Manager'!$D$29</f>
        <v>T</v>
      </c>
      <c r="M232" s="53">
        <f>E232*'RFP Project Manager'!$E$35*'RFP Project Manager'!$E$29</f>
        <v>0</v>
      </c>
      <c r="N232" s="53">
        <f>F232*'RFP Project Manager'!$E$36*'RFP Project Manager'!$E$29</f>
        <v>0</v>
      </c>
      <c r="O232" s="53">
        <f>G232*'RFP Project Manager'!$E$37*'RFP Project Manager'!$E$29</f>
        <v>0</v>
      </c>
      <c r="P232" s="52"/>
    </row>
    <row r="233" spans="1:16" ht="15.75" customHeight="1" thickBot="1" x14ac:dyDescent="0.3">
      <c r="A233" s="64" t="s">
        <v>1192</v>
      </c>
      <c r="B233" s="63"/>
      <c r="D233" s="165" t="str">
        <f>'RFP Project Manager'!$C$30</f>
        <v>Modification</v>
      </c>
      <c r="E233" s="46">
        <f>COUNTIFS('Document Management'!$D:$D,'RFP Project Manager'!$D$35,'Document Management'!$AB:$AB,'RFP Project Manager'!$D$30)</f>
        <v>0</v>
      </c>
      <c r="F233" s="45">
        <f>COUNTIFS('Document Management'!$D:$D,'RFP Project Manager'!$D$36,'Document Management'!$AB:$AB,'RFP Project Manager'!$D$30)</f>
        <v>0</v>
      </c>
      <c r="G233" s="44">
        <f>COUNTIFS('Document Management'!$D:$D,'RFP Project Manager'!$D$37,'Document Management'!$AB:$AB,'RFP Project Manager'!$D$30)</f>
        <v>0</v>
      </c>
      <c r="H233" s="43">
        <f t="shared" si="19"/>
        <v>0</v>
      </c>
      <c r="I233" s="42">
        <f>COUNTIFS('Document Management'!$H:$H,"&lt;&gt;",'Document Management'!$AB:$AB,'RFP Project Manager'!$D$30)</f>
        <v>0</v>
      </c>
      <c r="J233" s="126"/>
      <c r="L233" s="58" t="str">
        <f>'RFP Project Manager'!$D$30</f>
        <v>M</v>
      </c>
      <c r="M233" s="53">
        <f>E233*'RFP Project Manager'!$E$35*'RFP Project Manager'!$E$30</f>
        <v>0</v>
      </c>
      <c r="N233" s="53">
        <f>F233*'RFP Project Manager'!$E$36*'RFP Project Manager'!$E$30</f>
        <v>0</v>
      </c>
      <c r="O233" s="53">
        <f>G233*'RFP Project Manager'!$E$37*'RFP Project Manager'!$E$30</f>
        <v>0</v>
      </c>
      <c r="P233" s="52"/>
    </row>
    <row r="234" spans="1:16" ht="15.75" customHeight="1" thickBot="1" x14ac:dyDescent="0.3">
      <c r="A234" s="62" t="s">
        <v>1191</v>
      </c>
      <c r="B234" s="61"/>
      <c r="D234" s="164" t="str">
        <f>'RFP Project Manager'!$C$31</f>
        <v>Future</v>
      </c>
      <c r="E234" s="51">
        <f>COUNTIFS('Document Management'!$D:$D,'RFP Project Manager'!$D$35,'Document Management'!$AB:$AB,'RFP Project Manager'!$D$31)</f>
        <v>0</v>
      </c>
      <c r="F234" s="50">
        <f>COUNTIFS('Document Management'!$D:$D,'RFP Project Manager'!$D$36,'Document Management'!$AB:$AB,'RFP Project Manager'!$D$31)</f>
        <v>0</v>
      </c>
      <c r="G234" s="49">
        <f>COUNTIFS('Document Management'!$D:$D,'RFP Project Manager'!$D$37,'Document Management'!$AB:$AB,'RFP Project Manager'!$D$31)</f>
        <v>0</v>
      </c>
      <c r="H234" s="48">
        <f t="shared" si="19"/>
        <v>0</v>
      </c>
      <c r="I234" s="47">
        <f>COUNTIFS('Document Management'!$H:$H,"&lt;&gt;",'Document Management'!$AB:$AB,'RFP Project Manager'!$D$31)</f>
        <v>0</v>
      </c>
      <c r="J234" s="126"/>
      <c r="L234" s="58" t="str">
        <f>'RFP Project Manager'!$D$31</f>
        <v>F</v>
      </c>
      <c r="M234" s="53">
        <f>E234*'RFP Project Manager'!$E$35*'RFP Project Manager'!$E$31</f>
        <v>0</v>
      </c>
      <c r="N234" s="53">
        <f>F234*'RFP Project Manager'!$E$36*'RFP Project Manager'!$E$31</f>
        <v>0</v>
      </c>
      <c r="O234" s="53">
        <f>G234*'RFP Project Manager'!$E$37*'RFP Project Manager'!$E$31</f>
        <v>0</v>
      </c>
      <c r="P234" s="52"/>
    </row>
    <row r="235" spans="1:16" ht="15.75" customHeight="1" thickBot="1" x14ac:dyDescent="0.3">
      <c r="A235" s="60" t="str">
        <f>IF('Document Management'!$AC$6&gt;0,"Yes","No")</f>
        <v>No</v>
      </c>
      <c r="B235" s="59">
        <f>IF(A235="Yes",1,0)</f>
        <v>0</v>
      </c>
      <c r="D235" s="166" t="str">
        <f>'RFP Project Manager'!$C$32</f>
        <v>Not Available</v>
      </c>
      <c r="E235" s="46">
        <f>COUNTIFS('Document Management'!$D:$D,'RFP Project Manager'!$D$35,'Document Management'!$AB:$AB,'RFP Project Manager'!$D$32)</f>
        <v>41</v>
      </c>
      <c r="F235" s="45">
        <f>COUNTIFS('Document Management'!$D:$D,'RFP Project Manager'!$D$36,'Document Management'!$AB:$AB,'RFP Project Manager'!$D$32)</f>
        <v>88</v>
      </c>
      <c r="G235" s="44">
        <f>COUNTIFS('Document Management'!$D:$D,'RFP Project Manager'!$D$37,'Document Management'!$AB:$AB,'RFP Project Manager'!$D$32)</f>
        <v>4</v>
      </c>
      <c r="H235" s="43">
        <f t="shared" si="19"/>
        <v>133</v>
      </c>
      <c r="I235" s="42">
        <f>COUNTIFS('Document Management'!$H:$H,"&lt;&gt;",'Document Management'!$AB:$AB,'RFP Project Manager'!$D$32)</f>
        <v>0</v>
      </c>
      <c r="J235" s="126"/>
      <c r="L235" s="58" t="str">
        <f>'RFP Project Manager'!$D$32</f>
        <v>N</v>
      </c>
      <c r="M235" s="53">
        <f>E235*'RFP Project Manager'!$E$35*'RFP Project Manager'!$E$32</f>
        <v>0</v>
      </c>
      <c r="N235" s="53">
        <f>F235*'RFP Project Manager'!$E$36*'RFP Project Manager'!$E$32</f>
        <v>0</v>
      </c>
      <c r="O235" s="53">
        <f>G235*'RFP Project Manager'!$E$37*'RFP Project Manager'!$E$32</f>
        <v>0</v>
      </c>
      <c r="P235" s="52"/>
    </row>
    <row r="236" spans="1:16" ht="15.75" customHeight="1" thickBot="1" x14ac:dyDescent="0.3">
      <c r="D236" s="152" t="s">
        <v>1194</v>
      </c>
      <c r="E236" s="153">
        <f>SUM(E230:E235)</f>
        <v>41</v>
      </c>
      <c r="F236" s="153">
        <f>SUM(F230:F235)</f>
        <v>88</v>
      </c>
      <c r="G236" s="153">
        <f>SUM(G230:G235)</f>
        <v>4</v>
      </c>
      <c r="H236" s="154">
        <f>SUM(H230:H235)</f>
        <v>133</v>
      </c>
      <c r="I236" s="154">
        <f>SUM(I230:I235)</f>
        <v>0</v>
      </c>
      <c r="J236" s="155"/>
      <c r="L236" s="58" t="str">
        <f>D236</f>
        <v>Total:</v>
      </c>
      <c r="M236" s="53">
        <f>SUM(M230:M235)</f>
        <v>0</v>
      </c>
      <c r="N236" s="53">
        <f>SUM(N230:N235)</f>
        <v>0</v>
      </c>
      <c r="O236" s="53">
        <f>SUM(O230:O235)</f>
        <v>0</v>
      </c>
      <c r="P236" s="52"/>
    </row>
    <row r="237" spans="1:16" ht="15.75" customHeight="1" thickBot="1" x14ac:dyDescent="0.3">
      <c r="D237" s="136"/>
      <c r="E237" s="38"/>
      <c r="F237" s="38"/>
      <c r="G237" s="38"/>
      <c r="H237" s="38"/>
      <c r="I237" s="125"/>
      <c r="J237" s="126"/>
      <c r="L237" s="53" t="s">
        <v>1190</v>
      </c>
      <c r="M237" s="57">
        <f>IF(M229=0,"NA",M236/M229)</f>
        <v>0</v>
      </c>
      <c r="N237" s="57">
        <f>IF(N229=0,"NA",N236/N229)</f>
        <v>0</v>
      </c>
      <c r="O237" s="57">
        <f>IF(O229=0,"NA",O236/O229)</f>
        <v>0</v>
      </c>
      <c r="P237" s="52"/>
    </row>
    <row r="238" spans="1:16" ht="15.75" customHeight="1" thickBot="1" x14ac:dyDescent="0.3">
      <c r="D238" s="538" t="s">
        <v>1189</v>
      </c>
      <c r="E238" s="539"/>
      <c r="F238" s="539"/>
      <c r="G238" s="55"/>
      <c r="H238" s="56"/>
      <c r="I238" s="55"/>
      <c r="J238" s="138"/>
      <c r="P238" s="52"/>
    </row>
    <row r="239" spans="1:16" ht="15.75" customHeight="1" thickBot="1" x14ac:dyDescent="0.3">
      <c r="D239" s="493" t="str">
        <f>$D$52</f>
        <v>Availability</v>
      </c>
      <c r="E239" s="540" t="str">
        <f>$E$52</f>
        <v>Priority</v>
      </c>
      <c r="F239" s="540"/>
      <c r="G239" s="540"/>
      <c r="H239" s="516" t="str">
        <f>$H$52</f>
        <v>Total</v>
      </c>
      <c r="I239" s="518" t="str">
        <f>$I$52</f>
        <v>Comments</v>
      </c>
      <c r="J239" s="536" t="str">
        <f>$J$52</f>
        <v>Availability by Type</v>
      </c>
      <c r="P239" s="52"/>
    </row>
    <row r="240" spans="1:16" ht="15.75" customHeight="1" thickBot="1" x14ac:dyDescent="0.3">
      <c r="D240" s="493"/>
      <c r="E240" s="54" t="str">
        <f>'RFP Project Manager'!$C$35</f>
        <v>High</v>
      </c>
      <c r="F240" s="54" t="str">
        <f>'RFP Project Manager'!$C$36</f>
        <v>Medium</v>
      </c>
      <c r="G240" s="54" t="str">
        <f>'RFP Project Manager'!$C$37</f>
        <v>Low</v>
      </c>
      <c r="H240" s="516"/>
      <c r="I240" s="518"/>
      <c r="J240" s="537"/>
      <c r="P240" s="52"/>
    </row>
    <row r="241" spans="4:16" ht="15.75" customHeight="1" thickBot="1" x14ac:dyDescent="0.3">
      <c r="D241" s="162" t="str">
        <f>'RFP Project Manager'!$C$27</f>
        <v>Yes</v>
      </c>
      <c r="E241" s="51">
        <f t="shared" ref="E241:I244" si="20">E230+E219+E208+E197+E186+E175+E164+E153+E142+E131+E120+E109+E98+E87+E65+E76+E54</f>
        <v>0</v>
      </c>
      <c r="F241" s="50">
        <f t="shared" si="20"/>
        <v>0</v>
      </c>
      <c r="G241" s="49">
        <f t="shared" si="20"/>
        <v>0</v>
      </c>
      <c r="H241" s="48">
        <f t="shared" si="20"/>
        <v>0</v>
      </c>
      <c r="I241" s="48">
        <f t="shared" si="20"/>
        <v>0</v>
      </c>
      <c r="J241" s="135"/>
      <c r="P241" s="52"/>
    </row>
    <row r="242" spans="4:16" ht="15.75" customHeight="1" thickBot="1" x14ac:dyDescent="0.3">
      <c r="D242" s="163" t="str">
        <f>'RFP Project Manager'!$C$28</f>
        <v>Reporting</v>
      </c>
      <c r="E242" s="46">
        <f t="shared" si="20"/>
        <v>0</v>
      </c>
      <c r="F242" s="45">
        <f t="shared" si="20"/>
        <v>0</v>
      </c>
      <c r="G242" s="44">
        <f t="shared" si="20"/>
        <v>0</v>
      </c>
      <c r="H242" s="43">
        <f t="shared" si="20"/>
        <v>0</v>
      </c>
      <c r="I242" s="43">
        <f t="shared" si="20"/>
        <v>0</v>
      </c>
      <c r="J242" s="126"/>
    </row>
    <row r="243" spans="4:16" ht="15.75" customHeight="1" thickBot="1" x14ac:dyDescent="0.3">
      <c r="D243" s="161" t="str">
        <f>'RFP Project Manager'!$C$29</f>
        <v>Third Party</v>
      </c>
      <c r="E243" s="51">
        <f t="shared" si="20"/>
        <v>0</v>
      </c>
      <c r="F243" s="50">
        <f t="shared" si="20"/>
        <v>0</v>
      </c>
      <c r="G243" s="49">
        <f t="shared" si="20"/>
        <v>0</v>
      </c>
      <c r="H243" s="48">
        <f t="shared" si="20"/>
        <v>0</v>
      </c>
      <c r="I243" s="48">
        <f t="shared" si="20"/>
        <v>0</v>
      </c>
      <c r="J243" s="126"/>
    </row>
    <row r="244" spans="4:16" ht="15.75" customHeight="1" thickBot="1" x14ac:dyDescent="0.3">
      <c r="D244" s="165" t="str">
        <f>'RFP Project Manager'!$C$30</f>
        <v>Modification</v>
      </c>
      <c r="E244" s="46">
        <f t="shared" si="20"/>
        <v>0</v>
      </c>
      <c r="F244" s="45">
        <f t="shared" si="20"/>
        <v>0</v>
      </c>
      <c r="G244" s="44">
        <f t="shared" si="20"/>
        <v>0</v>
      </c>
      <c r="H244" s="43">
        <f t="shared" si="20"/>
        <v>0</v>
      </c>
      <c r="I244" s="43">
        <f t="shared" si="20"/>
        <v>0</v>
      </c>
      <c r="J244" s="126"/>
    </row>
    <row r="245" spans="4:16" ht="15.75" customHeight="1" thickBot="1" x14ac:dyDescent="0.3">
      <c r="D245" s="164" t="str">
        <f>'RFP Project Manager'!$C$31</f>
        <v>Future</v>
      </c>
      <c r="E245" s="51">
        <f t="shared" ref="E245:G246" si="21">E234+E223+E212+E201+E190+E179+E168+E157+E146+E135+E124+E113+E102+E91+E69+E80+E58</f>
        <v>0</v>
      </c>
      <c r="F245" s="50">
        <f t="shared" si="21"/>
        <v>0</v>
      </c>
      <c r="G245" s="49">
        <f t="shared" si="21"/>
        <v>0</v>
      </c>
      <c r="H245" s="48">
        <f>H234+H223+H212+H201+H190+H179+H168+H157+H146+H135+H124+H113+H102+H91+H69+H80+H58</f>
        <v>0</v>
      </c>
      <c r="I245" s="48">
        <f>I234+I223+I212+I201+I190+I179+I168+I157+I146+I135+I124+I113+I102+I91+I69+I80+I58</f>
        <v>0</v>
      </c>
      <c r="J245" s="126"/>
    </row>
    <row r="246" spans="4:16" ht="15.75" customHeight="1" thickBot="1" x14ac:dyDescent="0.3">
      <c r="D246" s="166" t="str">
        <f>'RFP Project Manager'!$C$32</f>
        <v>Not Available</v>
      </c>
      <c r="E246" s="46">
        <f t="shared" si="21"/>
        <v>708</v>
      </c>
      <c r="F246" s="45">
        <f t="shared" si="21"/>
        <v>259</v>
      </c>
      <c r="G246" s="44">
        <f t="shared" si="21"/>
        <v>62</v>
      </c>
      <c r="H246" s="43">
        <f>H235+H224+H213+H202+H191+H180+H169+H158+H147+H136+H125+H114+H103+H92+H70+H81+H59</f>
        <v>1029</v>
      </c>
      <c r="I246" s="43">
        <f>I235+I224+I213+I202+I191+I180+I169+I158+I147+I136+I125+I114+I103+I92+I70+I81+I59</f>
        <v>0</v>
      </c>
      <c r="J246" s="126"/>
    </row>
    <row r="247" spans="4:16" ht="15.75" customHeight="1" thickBot="1" x14ac:dyDescent="0.3">
      <c r="D247" s="152" t="s">
        <v>1194</v>
      </c>
      <c r="E247" s="139">
        <f>SUM(E241:E246)</f>
        <v>708</v>
      </c>
      <c r="F247" s="139">
        <f>SUM(F241:F246)</f>
        <v>259</v>
      </c>
      <c r="G247" s="139">
        <f>SUM(G241:G246)</f>
        <v>62</v>
      </c>
      <c r="H247" s="140">
        <f>SUM(H241:H246)</f>
        <v>1029</v>
      </c>
      <c r="I247" s="140">
        <f>SUM(I241:I246)</f>
        <v>0</v>
      </c>
      <c r="J247" s="141"/>
    </row>
  </sheetData>
  <mergeCells count="150">
    <mergeCell ref="J63:J64"/>
    <mergeCell ref="D73:F73"/>
    <mergeCell ref="D74:D75"/>
    <mergeCell ref="E74:G74"/>
    <mergeCell ref="H74:H75"/>
    <mergeCell ref="I74:I75"/>
    <mergeCell ref="J74:J75"/>
    <mergeCell ref="J140:J141"/>
    <mergeCell ref="J151:J152"/>
    <mergeCell ref="D151:D152"/>
    <mergeCell ref="E151:G151"/>
    <mergeCell ref="H151:H152"/>
    <mergeCell ref="I151:I152"/>
    <mergeCell ref="D85:D86"/>
    <mergeCell ref="E85:G85"/>
    <mergeCell ref="H85:H86"/>
    <mergeCell ref="I85:I86"/>
    <mergeCell ref="D95:F95"/>
    <mergeCell ref="D96:D97"/>
    <mergeCell ref="E96:G96"/>
    <mergeCell ref="H96:H97"/>
    <mergeCell ref="I96:I97"/>
    <mergeCell ref="D106:F106"/>
    <mergeCell ref="D107:D108"/>
    <mergeCell ref="J239:J240"/>
    <mergeCell ref="J228:J229"/>
    <mergeCell ref="J173:J174"/>
    <mergeCell ref="J184:J185"/>
    <mergeCell ref="J195:J196"/>
    <mergeCell ref="J206:J207"/>
    <mergeCell ref="J217:J218"/>
    <mergeCell ref="D206:D207"/>
    <mergeCell ref="E206:G206"/>
    <mergeCell ref="H206:H207"/>
    <mergeCell ref="I206:I207"/>
    <mergeCell ref="D216:F216"/>
    <mergeCell ref="I217:I218"/>
    <mergeCell ref="D227:F227"/>
    <mergeCell ref="D228:D229"/>
    <mergeCell ref="E228:G228"/>
    <mergeCell ref="H228:H229"/>
    <mergeCell ref="I228:I229"/>
    <mergeCell ref="D238:F238"/>
    <mergeCell ref="D239:D240"/>
    <mergeCell ref="E239:G239"/>
    <mergeCell ref="H239:H240"/>
    <mergeCell ref="I239:I240"/>
    <mergeCell ref="J162:J163"/>
    <mergeCell ref="D217:D218"/>
    <mergeCell ref="E217:G217"/>
    <mergeCell ref="H217:H218"/>
    <mergeCell ref="D172:F172"/>
    <mergeCell ref="D173:D174"/>
    <mergeCell ref="E173:G173"/>
    <mergeCell ref="H173:H174"/>
    <mergeCell ref="I173:I174"/>
    <mergeCell ref="D183:F183"/>
    <mergeCell ref="H184:H185"/>
    <mergeCell ref="I184:I185"/>
    <mergeCell ref="D194:F194"/>
    <mergeCell ref="D195:D196"/>
    <mergeCell ref="E195:G195"/>
    <mergeCell ref="H195:H196"/>
    <mergeCell ref="I195:I196"/>
    <mergeCell ref="D184:D185"/>
    <mergeCell ref="D205:F205"/>
    <mergeCell ref="E184:G184"/>
    <mergeCell ref="D161:F161"/>
    <mergeCell ref="D162:D163"/>
    <mergeCell ref="E162:G162"/>
    <mergeCell ref="H162:H163"/>
    <mergeCell ref="I162:I163"/>
    <mergeCell ref="D140:D141"/>
    <mergeCell ref="E140:G140"/>
    <mergeCell ref="H140:H141"/>
    <mergeCell ref="I140:I141"/>
    <mergeCell ref="D150:F150"/>
    <mergeCell ref="D62:F62"/>
    <mergeCell ref="D63:D64"/>
    <mergeCell ref="E63:G63"/>
    <mergeCell ref="H63:H64"/>
    <mergeCell ref="I63:I64"/>
    <mergeCell ref="E107:G107"/>
    <mergeCell ref="H107:H108"/>
    <mergeCell ref="I107:I108"/>
    <mergeCell ref="D117:F117"/>
    <mergeCell ref="D84:F84"/>
    <mergeCell ref="D139:F139"/>
    <mergeCell ref="D128:F128"/>
    <mergeCell ref="D129:D130"/>
    <mergeCell ref="E129:G129"/>
    <mergeCell ref="H129:H130"/>
    <mergeCell ref="I129:I130"/>
    <mergeCell ref="J85:J86"/>
    <mergeCell ref="J96:J97"/>
    <mergeCell ref="J107:J108"/>
    <mergeCell ref="J118:J119"/>
    <mergeCell ref="J129:J130"/>
    <mergeCell ref="D118:D119"/>
    <mergeCell ref="E118:G118"/>
    <mergeCell ref="H118:H119"/>
    <mergeCell ref="I118:I119"/>
    <mergeCell ref="E25:G25"/>
    <mergeCell ref="E26:G26"/>
    <mergeCell ref="E27:G27"/>
    <mergeCell ref="E28:G28"/>
    <mergeCell ref="D51:F51"/>
    <mergeCell ref="D52:D53"/>
    <mergeCell ref="E52:G52"/>
    <mergeCell ref="E29:G29"/>
    <mergeCell ref="E30:G30"/>
    <mergeCell ref="D42:J42"/>
    <mergeCell ref="G43:J43"/>
    <mergeCell ref="D31:G31"/>
    <mergeCell ref="D32:G32"/>
    <mergeCell ref="D34:J34"/>
    <mergeCell ref="I36:J40"/>
    <mergeCell ref="H52:H53"/>
    <mergeCell ref="I52:I53"/>
    <mergeCell ref="F44:J44"/>
    <mergeCell ref="F45:J45"/>
    <mergeCell ref="F46:J46"/>
    <mergeCell ref="F47:J47"/>
    <mergeCell ref="F48:J48"/>
    <mergeCell ref="F49:J49"/>
    <mergeCell ref="J52:J53"/>
    <mergeCell ref="E22:G22"/>
    <mergeCell ref="E23:G23"/>
    <mergeCell ref="E24:G24"/>
    <mergeCell ref="A1:B1"/>
    <mergeCell ref="L1:P1"/>
    <mergeCell ref="A2:B2"/>
    <mergeCell ref="L2:P2"/>
    <mergeCell ref="C1:K1"/>
    <mergeCell ref="C2:K2"/>
    <mergeCell ref="D8:J8"/>
    <mergeCell ref="D9:G9"/>
    <mergeCell ref="H9:J9"/>
    <mergeCell ref="D10:G10"/>
    <mergeCell ref="H10:J10"/>
    <mergeCell ref="D11:J11"/>
    <mergeCell ref="E13:G13"/>
    <mergeCell ref="E14:G14"/>
    <mergeCell ref="E15:G15"/>
    <mergeCell ref="E16:G16"/>
    <mergeCell ref="E17:G17"/>
    <mergeCell ref="E18:G18"/>
    <mergeCell ref="E19:G19"/>
    <mergeCell ref="E20:G20"/>
    <mergeCell ref="E21:G21"/>
  </mergeCells>
  <pageMargins left="0.7" right="0.7" top="0.55000000000000004" bottom="0.55000000000000004" header="0.3" footer="0.3"/>
  <pageSetup scale="91" fitToHeight="0" orientation="portrait" horizontalDpi="1200" verticalDpi="1200" r:id="rId1"/>
  <headerFooter>
    <oddFooter>Page &amp;P of &amp;N</oddFooter>
  </headerFooter>
  <rowBreaks count="5" manualBreakCount="5">
    <brk id="49" min="3" max="9" man="1"/>
    <brk id="94" min="3" max="9" man="1"/>
    <brk id="138" min="3" max="9" man="1"/>
    <brk id="182" min="3" max="9" man="1"/>
    <brk id="226" min="3"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42"/>
  <sheetViews>
    <sheetView showGridLines="0" workbookViewId="0">
      <pane xSplit="2" ySplit="4" topLeftCell="C5" activePane="bottomRight" state="frozen"/>
      <selection pane="topRight" activeCell="C1" sqref="C1"/>
      <selection pane="bottomLeft" activeCell="A5" sqref="A5"/>
      <selection pane="bottomRight" activeCell="H23" sqref="H23"/>
    </sheetView>
  </sheetViews>
  <sheetFormatPr defaultRowHeight="15" x14ac:dyDescent="0.25"/>
  <cols>
    <col min="1" max="1" width="2.42578125" customWidth="1"/>
    <col min="2" max="2" width="9.140625" style="23"/>
    <col min="3" max="3" width="68.7109375" customWidth="1"/>
    <col min="5" max="5" width="14.140625" bestFit="1" customWidth="1"/>
    <col min="6" max="6" width="14.140625" customWidth="1"/>
    <col min="8" max="8" width="59.42578125" customWidth="1"/>
  </cols>
  <sheetData>
    <row r="1" spans="2:8" ht="20.25" customHeight="1" x14ac:dyDescent="0.35">
      <c r="B1" s="22"/>
      <c r="C1" s="541" t="s">
        <v>770</v>
      </c>
      <c r="D1" s="541"/>
      <c r="E1" s="541"/>
      <c r="F1" s="541"/>
      <c r="G1" s="541"/>
      <c r="H1" s="541"/>
    </row>
    <row r="2" spans="2:8" ht="21" x14ac:dyDescent="0.35">
      <c r="C2" s="541" t="s">
        <v>758</v>
      </c>
      <c r="D2" s="541"/>
      <c r="E2" s="541"/>
      <c r="F2" s="541"/>
      <c r="G2" s="541"/>
      <c r="H2" s="541"/>
    </row>
    <row r="3" spans="2:8" ht="9" customHeight="1" x14ac:dyDescent="0.35">
      <c r="B3" s="22"/>
      <c r="C3" s="13"/>
      <c r="D3" s="13"/>
      <c r="E3" s="13"/>
      <c r="F3" s="13"/>
      <c r="G3" s="13"/>
      <c r="H3" s="13"/>
    </row>
    <row r="4" spans="2:8" ht="20.25" thickBot="1" x14ac:dyDescent="0.4">
      <c r="B4" s="7"/>
      <c r="C4" s="12"/>
      <c r="D4" s="14" t="s">
        <v>46</v>
      </c>
      <c r="E4" s="14" t="s">
        <v>47</v>
      </c>
      <c r="F4" s="14" t="s">
        <v>784</v>
      </c>
      <c r="G4" s="14" t="s">
        <v>48</v>
      </c>
      <c r="H4" s="14" t="s">
        <v>4</v>
      </c>
    </row>
    <row r="5" spans="2:8" ht="19.5" thickBot="1" x14ac:dyDescent="0.3">
      <c r="B5" s="15"/>
      <c r="C5" s="542" t="s">
        <v>50</v>
      </c>
      <c r="D5" s="543"/>
      <c r="E5" s="543"/>
      <c r="F5" s="543"/>
      <c r="G5" s="543"/>
      <c r="H5" s="544"/>
    </row>
    <row r="6" spans="2:8" ht="16.5" x14ac:dyDescent="0.3">
      <c r="B6" s="24">
        <v>1</v>
      </c>
      <c r="C6" s="4"/>
      <c r="D6" s="16"/>
      <c r="E6" s="11"/>
      <c r="F6" s="11"/>
      <c r="G6" s="17"/>
      <c r="H6" s="18"/>
    </row>
    <row r="7" spans="2:8" ht="16.5" x14ac:dyDescent="0.3">
      <c r="B7" s="24">
        <f>IF(B6&lt;&gt;0,B6+1,B5+1)</f>
        <v>2</v>
      </c>
      <c r="C7" s="4"/>
      <c r="D7" s="16"/>
      <c r="E7" s="11"/>
      <c r="F7" s="11"/>
      <c r="G7" s="17"/>
      <c r="H7" s="18"/>
    </row>
    <row r="8" spans="2:8" ht="16.5" x14ac:dyDescent="0.3">
      <c r="B8" s="24">
        <f t="shared" ref="B8:B42" si="0">IF(B7&lt;&gt;0,B7+1,B6+1)</f>
        <v>3</v>
      </c>
      <c r="C8" s="4"/>
      <c r="D8" s="16"/>
      <c r="E8" s="11"/>
      <c r="F8" s="11"/>
      <c r="G8" s="17"/>
      <c r="H8" s="18"/>
    </row>
    <row r="9" spans="2:8" ht="16.5" x14ac:dyDescent="0.3">
      <c r="B9" s="24">
        <f t="shared" si="0"/>
        <v>4</v>
      </c>
      <c r="C9" s="4"/>
      <c r="D9" s="16"/>
      <c r="E9" s="11"/>
      <c r="F9" s="11"/>
      <c r="G9" s="17"/>
      <c r="H9" s="18"/>
    </row>
    <row r="10" spans="2:8" ht="16.5" x14ac:dyDescent="0.3">
      <c r="B10" s="24">
        <f t="shared" si="0"/>
        <v>5</v>
      </c>
      <c r="C10" s="4"/>
      <c r="D10" s="16"/>
      <c r="E10" s="11"/>
      <c r="F10" s="11"/>
      <c r="G10" s="17"/>
      <c r="H10" s="18"/>
    </row>
    <row r="11" spans="2:8" ht="16.5" x14ac:dyDescent="0.3">
      <c r="B11" s="24">
        <f t="shared" si="0"/>
        <v>6</v>
      </c>
      <c r="C11" s="4"/>
      <c r="D11" s="16"/>
      <c r="E11" s="11"/>
      <c r="F11" s="11"/>
      <c r="G11" s="17"/>
      <c r="H11" s="18"/>
    </row>
    <row r="12" spans="2:8" ht="16.5" x14ac:dyDescent="0.3">
      <c r="B12" s="24">
        <f t="shared" si="0"/>
        <v>7</v>
      </c>
      <c r="C12" s="4"/>
      <c r="D12" s="16"/>
      <c r="E12" s="9"/>
      <c r="F12" s="9"/>
      <c r="G12" s="17"/>
      <c r="H12" s="18"/>
    </row>
    <row r="13" spans="2:8" ht="16.5" x14ac:dyDescent="0.3">
      <c r="B13" s="24">
        <f t="shared" si="0"/>
        <v>8</v>
      </c>
      <c r="C13" s="8"/>
      <c r="D13" s="16"/>
      <c r="E13" s="9"/>
      <c r="F13" s="9"/>
      <c r="G13" s="17"/>
      <c r="H13" s="18"/>
    </row>
    <row r="14" spans="2:8" ht="16.5" x14ac:dyDescent="0.3">
      <c r="B14" s="24">
        <f t="shared" si="0"/>
        <v>9</v>
      </c>
      <c r="C14" s="8"/>
      <c r="D14" s="16"/>
      <c r="E14" s="9"/>
      <c r="F14" s="9"/>
      <c r="G14" s="17"/>
      <c r="H14" s="18"/>
    </row>
    <row r="15" spans="2:8" ht="16.5" x14ac:dyDescent="0.3">
      <c r="B15" s="24">
        <f t="shared" si="0"/>
        <v>10</v>
      </c>
      <c r="C15" s="8"/>
      <c r="D15" s="16"/>
      <c r="E15" s="9"/>
      <c r="F15" s="9"/>
      <c r="G15" s="17"/>
      <c r="H15" s="18"/>
    </row>
    <row r="16" spans="2:8" ht="16.5" x14ac:dyDescent="0.3">
      <c r="B16" s="24">
        <f t="shared" si="0"/>
        <v>11</v>
      </c>
      <c r="C16" s="8"/>
      <c r="D16" s="16"/>
      <c r="E16" s="9"/>
      <c r="F16" s="9"/>
      <c r="G16" s="17"/>
      <c r="H16" s="18"/>
    </row>
    <row r="17" spans="2:8" ht="16.5" x14ac:dyDescent="0.3">
      <c r="B17" s="24">
        <f t="shared" si="0"/>
        <v>12</v>
      </c>
      <c r="C17" s="8"/>
      <c r="D17" s="16"/>
      <c r="E17" s="9"/>
      <c r="F17" s="9"/>
      <c r="G17" s="17"/>
      <c r="H17" s="18"/>
    </row>
    <row r="18" spans="2:8" ht="16.5" x14ac:dyDescent="0.3">
      <c r="B18" s="24">
        <f t="shared" si="0"/>
        <v>13</v>
      </c>
      <c r="C18" s="8"/>
      <c r="D18" s="16"/>
      <c r="E18" s="9"/>
      <c r="F18" s="9"/>
      <c r="G18" s="17"/>
      <c r="H18" s="18"/>
    </row>
    <row r="19" spans="2:8" ht="16.5" x14ac:dyDescent="0.3">
      <c r="B19" s="24">
        <f t="shared" si="0"/>
        <v>14</v>
      </c>
      <c r="C19" s="8"/>
      <c r="D19" s="16"/>
      <c r="E19" s="9"/>
      <c r="F19" s="9"/>
      <c r="G19" s="17"/>
      <c r="H19" s="18"/>
    </row>
    <row r="20" spans="2:8" ht="16.5" x14ac:dyDescent="0.3">
      <c r="B20" s="24">
        <f t="shared" si="0"/>
        <v>15</v>
      </c>
      <c r="C20" s="8"/>
      <c r="D20" s="16"/>
      <c r="E20" s="9"/>
      <c r="F20" s="9"/>
      <c r="G20" s="17"/>
      <c r="H20" s="18"/>
    </row>
    <row r="21" spans="2:8" ht="16.5" x14ac:dyDescent="0.3">
      <c r="B21" s="24">
        <f t="shared" si="0"/>
        <v>16</v>
      </c>
      <c r="C21" s="8"/>
      <c r="D21" s="16"/>
      <c r="E21" s="9"/>
      <c r="F21" s="9"/>
      <c r="G21" s="17"/>
      <c r="H21" s="18"/>
    </row>
    <row r="22" spans="2:8" ht="16.5" x14ac:dyDescent="0.3">
      <c r="B22" s="24">
        <f t="shared" si="0"/>
        <v>17</v>
      </c>
      <c r="C22" s="8"/>
      <c r="D22" s="16"/>
      <c r="E22" s="9"/>
      <c r="F22" s="9"/>
      <c r="G22" s="17"/>
      <c r="H22" s="18"/>
    </row>
    <row r="23" spans="2:8" ht="16.5" x14ac:dyDescent="0.3">
      <c r="B23" s="24">
        <f t="shared" si="0"/>
        <v>18</v>
      </c>
      <c r="C23" s="8"/>
      <c r="D23" s="16"/>
      <c r="E23" s="9"/>
      <c r="F23" s="9"/>
      <c r="G23" s="17"/>
      <c r="H23" s="18"/>
    </row>
    <row r="24" spans="2:8" ht="16.5" x14ac:dyDescent="0.3">
      <c r="B24" s="24">
        <f t="shared" si="0"/>
        <v>19</v>
      </c>
      <c r="C24" s="8"/>
      <c r="D24" s="16"/>
      <c r="E24" s="9"/>
      <c r="F24" s="9"/>
      <c r="G24" s="17"/>
      <c r="H24" s="18"/>
    </row>
    <row r="25" spans="2:8" ht="16.5" x14ac:dyDescent="0.3">
      <c r="B25" s="24">
        <f t="shared" si="0"/>
        <v>20</v>
      </c>
      <c r="C25" s="8"/>
      <c r="D25" s="16"/>
      <c r="E25" s="9"/>
      <c r="F25" s="9"/>
      <c r="G25" s="17"/>
      <c r="H25" s="18"/>
    </row>
    <row r="26" spans="2:8" ht="16.5" x14ac:dyDescent="0.3">
      <c r="B26" s="24">
        <f t="shared" si="0"/>
        <v>21</v>
      </c>
      <c r="C26" s="8"/>
      <c r="D26" s="16"/>
      <c r="E26" s="9"/>
      <c r="F26" s="9"/>
      <c r="G26" s="17"/>
      <c r="H26" s="18"/>
    </row>
    <row r="27" spans="2:8" ht="16.5" x14ac:dyDescent="0.3">
      <c r="B27" s="24">
        <f t="shared" si="0"/>
        <v>22</v>
      </c>
      <c r="C27" s="8"/>
      <c r="D27" s="16"/>
      <c r="E27" s="9"/>
      <c r="F27" s="9"/>
      <c r="G27" s="17"/>
      <c r="H27" s="18"/>
    </row>
    <row r="28" spans="2:8" ht="16.5" x14ac:dyDescent="0.3">
      <c r="B28" s="24">
        <f t="shared" si="0"/>
        <v>23</v>
      </c>
      <c r="C28" s="8"/>
      <c r="D28" s="16"/>
      <c r="E28" s="9"/>
      <c r="F28" s="9"/>
      <c r="G28" s="17"/>
      <c r="H28" s="18"/>
    </row>
    <row r="29" spans="2:8" ht="16.5" x14ac:dyDescent="0.3">
      <c r="B29" s="24">
        <f t="shared" si="0"/>
        <v>24</v>
      </c>
      <c r="C29" s="8"/>
      <c r="D29" s="16"/>
      <c r="E29" s="9"/>
      <c r="F29" s="9"/>
      <c r="G29" s="17"/>
      <c r="H29" s="18"/>
    </row>
    <row r="30" spans="2:8" ht="16.5" x14ac:dyDescent="0.3">
      <c r="B30" s="24">
        <f t="shared" si="0"/>
        <v>25</v>
      </c>
      <c r="C30" s="8"/>
      <c r="D30" s="16"/>
      <c r="E30" s="9"/>
      <c r="F30" s="9"/>
      <c r="G30" s="17"/>
      <c r="H30" s="18"/>
    </row>
    <row r="31" spans="2:8" ht="16.5" x14ac:dyDescent="0.3">
      <c r="B31" s="24">
        <f t="shared" si="0"/>
        <v>26</v>
      </c>
      <c r="C31" s="4"/>
      <c r="D31" s="16"/>
      <c r="E31" s="9"/>
      <c r="F31" s="9"/>
      <c r="G31" s="17"/>
      <c r="H31" s="18"/>
    </row>
    <row r="32" spans="2:8" ht="16.5" x14ac:dyDescent="0.3">
      <c r="B32" s="24">
        <f t="shared" si="0"/>
        <v>27</v>
      </c>
      <c r="C32" s="4"/>
      <c r="D32" s="16"/>
      <c r="E32" s="9"/>
      <c r="F32" s="9"/>
      <c r="G32" s="17"/>
      <c r="H32" s="18"/>
    </row>
    <row r="33" spans="2:8" ht="16.5" x14ac:dyDescent="0.3">
      <c r="B33" s="24">
        <f t="shared" si="0"/>
        <v>28</v>
      </c>
      <c r="C33" s="4"/>
      <c r="D33" s="16"/>
      <c r="E33" s="9"/>
      <c r="F33" s="9"/>
      <c r="G33" s="17"/>
      <c r="H33" s="18"/>
    </row>
    <row r="34" spans="2:8" ht="16.5" x14ac:dyDescent="0.3">
      <c r="B34" s="24">
        <f t="shared" si="0"/>
        <v>29</v>
      </c>
      <c r="C34" s="4"/>
      <c r="D34" s="16"/>
      <c r="E34" s="9"/>
      <c r="F34" s="9"/>
      <c r="G34" s="17"/>
      <c r="H34" s="18"/>
    </row>
    <row r="35" spans="2:8" ht="16.5" x14ac:dyDescent="0.3">
      <c r="B35" s="24">
        <f t="shared" si="0"/>
        <v>30</v>
      </c>
      <c r="C35" s="4"/>
      <c r="D35" s="16"/>
      <c r="E35" s="9"/>
      <c r="F35" s="9"/>
      <c r="G35" s="17"/>
      <c r="H35" s="18"/>
    </row>
    <row r="36" spans="2:8" ht="16.5" x14ac:dyDescent="0.3">
      <c r="B36" s="24">
        <f t="shared" si="0"/>
        <v>31</v>
      </c>
      <c r="C36" s="4"/>
      <c r="D36" s="16"/>
      <c r="E36" s="9"/>
      <c r="F36" s="9"/>
      <c r="G36" s="17"/>
      <c r="H36" s="18"/>
    </row>
    <row r="37" spans="2:8" ht="16.5" x14ac:dyDescent="0.3">
      <c r="B37" s="24">
        <f t="shared" si="0"/>
        <v>32</v>
      </c>
      <c r="C37" s="4"/>
      <c r="D37" s="16"/>
      <c r="E37" s="9"/>
      <c r="F37" s="9"/>
      <c r="G37" s="17"/>
      <c r="H37" s="18"/>
    </row>
    <row r="38" spans="2:8" ht="16.5" x14ac:dyDescent="0.3">
      <c r="B38" s="24">
        <f t="shared" si="0"/>
        <v>33</v>
      </c>
      <c r="C38" s="4"/>
      <c r="D38" s="16"/>
      <c r="E38" s="9"/>
      <c r="F38" s="9"/>
      <c r="G38" s="17"/>
      <c r="H38" s="18"/>
    </row>
    <row r="39" spans="2:8" ht="16.5" x14ac:dyDescent="0.3">
      <c r="B39" s="24">
        <f t="shared" si="0"/>
        <v>34</v>
      </c>
      <c r="C39" s="4"/>
      <c r="D39" s="16"/>
      <c r="E39" s="9"/>
      <c r="F39" s="9"/>
      <c r="G39" s="17"/>
      <c r="H39" s="18"/>
    </row>
    <row r="40" spans="2:8" ht="16.5" x14ac:dyDescent="0.3">
      <c r="B40" s="24">
        <f t="shared" si="0"/>
        <v>35</v>
      </c>
      <c r="C40" s="4"/>
      <c r="D40" s="16"/>
      <c r="E40" s="9"/>
      <c r="F40" s="9"/>
      <c r="G40" s="17"/>
      <c r="H40" s="18"/>
    </row>
    <row r="41" spans="2:8" ht="16.5" x14ac:dyDescent="0.3">
      <c r="B41" s="24">
        <f t="shared" si="0"/>
        <v>36</v>
      </c>
      <c r="C41" s="4"/>
      <c r="D41" s="16"/>
      <c r="E41" s="9"/>
      <c r="F41" s="9"/>
      <c r="G41" s="17"/>
      <c r="H41" s="18"/>
    </row>
    <row r="42" spans="2:8" ht="17.25" thickBot="1" x14ac:dyDescent="0.35">
      <c r="B42" s="24">
        <f t="shared" si="0"/>
        <v>37</v>
      </c>
      <c r="C42" s="5"/>
      <c r="D42" s="19"/>
      <c r="E42" s="10"/>
      <c r="F42" s="10"/>
      <c r="G42" s="20"/>
      <c r="H42" s="21"/>
    </row>
  </sheetData>
  <mergeCells count="3">
    <mergeCell ref="C1:H1"/>
    <mergeCell ref="C2:H2"/>
    <mergeCell ref="C5:H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C193"/>
  <sheetViews>
    <sheetView showGridLines="0" workbookViewId="0">
      <pane xSplit="1" ySplit="4" topLeftCell="B5" activePane="bottomRight" state="frozen"/>
      <selection activeCell="G23" sqref="G23"/>
      <selection pane="topRight" activeCell="G23" sqref="G23"/>
      <selection pane="bottomLeft" activeCell="G23" sqref="G23"/>
      <selection pane="bottomRight" activeCell="C4" sqref="C4"/>
    </sheetView>
  </sheetViews>
  <sheetFormatPr defaultColWidth="9.140625" defaultRowHeight="16.5" x14ac:dyDescent="0.3"/>
  <cols>
    <col min="1" max="1" width="2.42578125" style="1" customWidth="1"/>
    <col min="2" max="2" width="9.140625" style="2" customWidth="1"/>
    <col min="3" max="3" width="68.7109375" style="1" customWidth="1"/>
    <col min="4" max="4" width="9.140625" style="1" customWidth="1"/>
    <col min="5" max="5" width="14.140625" style="2" bestFit="1" customWidth="1"/>
    <col min="6" max="6" width="23.7109375" style="1" customWidth="1"/>
    <col min="7" max="7" width="13.42578125" style="1" customWidth="1"/>
    <col min="8" max="8" width="59.42578125" style="1" customWidth="1"/>
    <col min="9" max="9" width="9.140625" style="1" customWidth="1"/>
    <col min="10" max="27" width="9.140625" style="1"/>
    <col min="28" max="28" width="9.140625" style="117"/>
    <col min="29" max="16384" width="9.140625" style="1"/>
  </cols>
  <sheetData>
    <row r="1" spans="2:29" ht="21" x14ac:dyDescent="0.35">
      <c r="C1" s="541" t="str">
        <f>'RFP Project Manager'!D16</f>
        <v>Palm Beach Transportation Planning Agency</v>
      </c>
      <c r="D1" s="541"/>
      <c r="E1" s="541"/>
      <c r="F1" s="541"/>
      <c r="G1" s="541"/>
      <c r="H1" s="541"/>
    </row>
    <row r="2" spans="2:29" ht="20.25" customHeight="1" x14ac:dyDescent="0.35">
      <c r="B2" s="26"/>
      <c r="C2" s="541" t="str">
        <f ca="1">MID(CELL("Filename",B2),SEARCH("]",CELL("Filename",B2),1)+1,100)</f>
        <v>Accounts Payable</v>
      </c>
      <c r="D2" s="541"/>
      <c r="E2" s="541"/>
      <c r="F2" s="541"/>
      <c r="G2" s="541"/>
      <c r="H2" s="541"/>
      <c r="AA2" s="214" t="s">
        <v>1263</v>
      </c>
      <c r="AB2" s="118" t="s">
        <v>1223</v>
      </c>
      <c r="AC2" s="112">
        <f>SUBTOTAL(3,B6:B180)</f>
        <v>27</v>
      </c>
    </row>
    <row r="3" spans="2:29" ht="9.75" customHeight="1" thickBot="1" x14ac:dyDescent="0.4">
      <c r="B3" s="22"/>
      <c r="C3" s="13"/>
      <c r="D3" s="13"/>
      <c r="E3" s="22"/>
      <c r="F3" s="13"/>
      <c r="G3" s="13"/>
      <c r="H3" s="13"/>
    </row>
    <row r="4" spans="2:29" ht="20.25" thickBot="1" x14ac:dyDescent="0.4">
      <c r="B4" s="7"/>
      <c r="C4" s="365" t="s">
        <v>1095</v>
      </c>
      <c r="D4" s="364" t="s">
        <v>46</v>
      </c>
      <c r="E4" s="25" t="s">
        <v>47</v>
      </c>
      <c r="F4" s="14" t="s">
        <v>784</v>
      </c>
      <c r="G4" s="14" t="s">
        <v>48</v>
      </c>
      <c r="H4" s="14" t="s">
        <v>4</v>
      </c>
      <c r="I4" s="3"/>
      <c r="J4" s="3"/>
      <c r="AA4" s="112" t="s">
        <v>1224</v>
      </c>
    </row>
    <row r="5" spans="2:29" ht="17.25" customHeight="1" thickBot="1" x14ac:dyDescent="0.35">
      <c r="B5" s="26"/>
      <c r="C5" s="28" t="s">
        <v>10</v>
      </c>
      <c r="D5" s="29"/>
      <c r="E5" s="29"/>
      <c r="F5" s="29"/>
      <c r="G5" s="29"/>
      <c r="H5" s="30"/>
      <c r="I5" s="3"/>
      <c r="J5" s="3"/>
      <c r="AB5" s="118"/>
      <c r="AC5" s="34" t="s">
        <v>1225</v>
      </c>
    </row>
    <row r="6" spans="2:29" ht="49.5" x14ac:dyDescent="0.3">
      <c r="B6" s="2">
        <v>1</v>
      </c>
      <c r="C6" s="360" t="s">
        <v>1264</v>
      </c>
      <c r="D6" s="361" t="s">
        <v>19</v>
      </c>
      <c r="E6" s="170"/>
      <c r="F6" s="357" t="str">
        <f>IF($C$4="Primary Vendor Module Name Here","",$C$4)</f>
        <v/>
      </c>
      <c r="G6" s="172"/>
      <c r="H6" s="173"/>
      <c r="AA6" s="112"/>
      <c r="AB6" s="114" t="str">
        <f>IF(LEN($E6)=0,"N",_xlfn.IFNA(INDEX('RFP Project Manager'!$D$27:$D$32,MATCH($E6,'RFP Project Manager'!$D$27:$D$32,0)),"Error -- Availability entered in an incorrect format"))</f>
        <v>N</v>
      </c>
      <c r="AC6" s="113">
        <f>COUNTIF(AB:AB,"Error -- Availability entered in an incorrect format")</f>
        <v>0</v>
      </c>
    </row>
    <row r="7" spans="2:29" ht="49.5" x14ac:dyDescent="0.3">
      <c r="B7" s="2">
        <v>2</v>
      </c>
      <c r="C7" s="362" t="s">
        <v>815</v>
      </c>
      <c r="D7" s="363" t="s">
        <v>19</v>
      </c>
      <c r="E7" s="174"/>
      <c r="F7" s="175" t="str">
        <f t="shared" ref="F7:F36" si="0">IF($C$4="Primary Vendor Module Name Here","",$C$4)</f>
        <v/>
      </c>
      <c r="G7" s="176"/>
      <c r="H7" s="177"/>
      <c r="AA7" s="114"/>
      <c r="AB7" s="114" t="str">
        <f>IF(LEN($E7)=0,"N",_xlfn.IFNA(INDEX('RFP Project Manager'!$D$27:$D$32,MATCH($E7,'RFP Project Manager'!$D$27:$D$32,0)),"Error -- Availability entered in an incorrect format"))</f>
        <v>N</v>
      </c>
      <c r="AC7" s="115"/>
    </row>
    <row r="8" spans="2:29" ht="33" x14ac:dyDescent="0.3">
      <c r="C8" s="362" t="s">
        <v>1284</v>
      </c>
      <c r="D8" s="363" t="s">
        <v>19</v>
      </c>
      <c r="E8" s="174"/>
      <c r="F8" s="175"/>
      <c r="G8" s="176"/>
      <c r="H8" s="177"/>
      <c r="AA8" s="114"/>
      <c r="AB8" s="114"/>
      <c r="AC8" s="115"/>
    </row>
    <row r="9" spans="2:29" ht="66" x14ac:dyDescent="0.3">
      <c r="B9" s="2">
        <v>3</v>
      </c>
      <c r="C9" s="362" t="s">
        <v>816</v>
      </c>
      <c r="D9" s="363" t="s">
        <v>19</v>
      </c>
      <c r="E9" s="174"/>
      <c r="F9" s="175" t="str">
        <f t="shared" si="0"/>
        <v/>
      </c>
      <c r="G9" s="176"/>
      <c r="H9" s="177"/>
      <c r="AB9" s="114" t="str">
        <f>IF(LEN($E9)=0,"N",_xlfn.IFNA(INDEX('RFP Project Manager'!$D$27:$D$32,MATCH($E9,'RFP Project Manager'!$D$27:$D$32,0)),"Error -- Availability entered in an incorrect format"))</f>
        <v>N</v>
      </c>
      <c r="AC9" s="116"/>
    </row>
    <row r="10" spans="2:29" ht="82.5" x14ac:dyDescent="0.3">
      <c r="B10" s="2">
        <v>4</v>
      </c>
      <c r="C10" s="362" t="s">
        <v>817</v>
      </c>
      <c r="D10" s="363" t="s">
        <v>19</v>
      </c>
      <c r="E10" s="174"/>
      <c r="F10" s="175" t="str">
        <f t="shared" si="0"/>
        <v/>
      </c>
      <c r="G10" s="176"/>
      <c r="H10" s="177"/>
      <c r="AB10" s="114" t="str">
        <f>IF(LEN($E10)=0,"N",_xlfn.IFNA(INDEX('RFP Project Manager'!$D$27:$D$32,MATCH($E10,'RFP Project Manager'!$D$27:$D$32,0)),"Error -- Availability entered in an incorrect format"))</f>
        <v>N</v>
      </c>
    </row>
    <row r="11" spans="2:29" ht="33" x14ac:dyDescent="0.3">
      <c r="B11" s="2">
        <v>5</v>
      </c>
      <c r="C11" s="362" t="s">
        <v>1265</v>
      </c>
      <c r="D11" s="363" t="s">
        <v>19</v>
      </c>
      <c r="E11" s="174"/>
      <c r="F11" s="175" t="str">
        <f t="shared" si="0"/>
        <v/>
      </c>
      <c r="G11" s="176"/>
      <c r="H11" s="177"/>
      <c r="AB11" s="114" t="str">
        <f>IF(LEN($E11)=0,"N",_xlfn.IFNA(INDEX('RFP Project Manager'!$D$27:$D$32,MATCH($E11,'RFP Project Manager'!$D$27:$D$32,0)),"Error -- Availability entered in an incorrect format"))</f>
        <v>N</v>
      </c>
    </row>
    <row r="12" spans="2:29" x14ac:dyDescent="0.3">
      <c r="B12" s="2">
        <v>6</v>
      </c>
      <c r="C12" s="362" t="s">
        <v>818</v>
      </c>
      <c r="D12" s="363" t="s">
        <v>19</v>
      </c>
      <c r="E12" s="174"/>
      <c r="F12" s="175" t="str">
        <f t="shared" si="0"/>
        <v/>
      </c>
      <c r="G12" s="176"/>
      <c r="H12" s="177"/>
      <c r="AB12" s="114" t="str">
        <f>IF(LEN($E12)=0,"N",_xlfn.IFNA(INDEX('RFP Project Manager'!$D$27:$D$32,MATCH($E12,'RFP Project Manager'!$D$27:$D$32,0)),"Error -- Availability entered in an incorrect format"))</f>
        <v>N</v>
      </c>
    </row>
    <row r="13" spans="2:29" ht="33" x14ac:dyDescent="0.3">
      <c r="B13" s="2">
        <v>7</v>
      </c>
      <c r="C13" s="362" t="s">
        <v>819</v>
      </c>
      <c r="D13" s="363" t="s">
        <v>19</v>
      </c>
      <c r="E13" s="174"/>
      <c r="F13" s="175" t="str">
        <f t="shared" si="0"/>
        <v/>
      </c>
      <c r="G13" s="176"/>
      <c r="H13" s="177"/>
      <c r="I13" s="213"/>
      <c r="J13" s="213"/>
      <c r="K13" s="213"/>
      <c r="L13" s="213"/>
      <c r="M13" s="213"/>
      <c r="N13" s="213"/>
      <c r="O13" s="213"/>
      <c r="P13" s="213"/>
      <c r="Q13" s="213"/>
      <c r="R13" s="213"/>
      <c r="S13" s="213"/>
      <c r="T13" s="213"/>
      <c r="U13" s="213"/>
      <c r="V13" s="213"/>
      <c r="AB13" s="114" t="str">
        <f>IF(LEN($E13)=0,"N",_xlfn.IFNA(INDEX('RFP Project Manager'!$D$27:$D$32,MATCH($E13,'RFP Project Manager'!$D$27:$D$32,0)),"Error -- Availability entered in an incorrect format"))</f>
        <v>N</v>
      </c>
    </row>
    <row r="14" spans="2:29" x14ac:dyDescent="0.3">
      <c r="B14" s="2">
        <v>8</v>
      </c>
      <c r="C14" s="362" t="s">
        <v>820</v>
      </c>
      <c r="D14" s="363" t="s">
        <v>19</v>
      </c>
      <c r="E14" s="174"/>
      <c r="F14" s="175" t="str">
        <f t="shared" si="0"/>
        <v/>
      </c>
      <c r="G14" s="176"/>
      <c r="H14" s="177"/>
      <c r="I14" s="213"/>
      <c r="J14" s="213"/>
      <c r="K14" s="213"/>
      <c r="L14" s="213"/>
      <c r="M14" s="213"/>
      <c r="N14" s="213"/>
      <c r="O14" s="213"/>
      <c r="P14" s="213"/>
      <c r="Q14" s="213"/>
      <c r="R14" s="213"/>
      <c r="S14" s="213"/>
      <c r="T14" s="213"/>
      <c r="U14" s="213"/>
      <c r="V14" s="213"/>
      <c r="AB14" s="114" t="str">
        <f>IF(LEN($E14)=0,"N",_xlfn.IFNA(INDEX('RFP Project Manager'!$D$27:$D$32,MATCH($E14,'RFP Project Manager'!$D$27:$D$32,0)),"Error -- Availability entered in an incorrect format"))</f>
        <v>N</v>
      </c>
    </row>
    <row r="15" spans="2:29" x14ac:dyDescent="0.3">
      <c r="B15" s="2">
        <v>9</v>
      </c>
      <c r="C15" s="362" t="s">
        <v>1266</v>
      </c>
      <c r="D15" s="363" t="s">
        <v>21</v>
      </c>
      <c r="E15" s="174"/>
      <c r="F15" s="175" t="str">
        <f t="shared" si="0"/>
        <v/>
      </c>
      <c r="G15" s="176"/>
      <c r="H15" s="177"/>
      <c r="I15" s="213"/>
      <c r="J15" s="213"/>
      <c r="K15" s="213"/>
      <c r="L15" s="213"/>
      <c r="M15" s="213"/>
      <c r="N15" s="213"/>
      <c r="O15" s="213"/>
      <c r="P15" s="213"/>
      <c r="Q15" s="213"/>
      <c r="R15" s="213"/>
      <c r="S15" s="213"/>
      <c r="T15" s="213"/>
      <c r="U15" s="213"/>
      <c r="V15" s="213"/>
      <c r="AB15" s="114" t="str">
        <f>IF(LEN($E15)=0,"N",_xlfn.IFNA(INDEX('RFP Project Manager'!$D$27:$D$32,MATCH($E15,'RFP Project Manager'!$D$27:$D$32,0)),"Error -- Availability entered in an incorrect format"))</f>
        <v>N</v>
      </c>
    </row>
    <row r="16" spans="2:29" ht="49.5" x14ac:dyDescent="0.3">
      <c r="B16" s="2">
        <v>10</v>
      </c>
      <c r="C16" s="362" t="s">
        <v>821</v>
      </c>
      <c r="D16" s="363" t="s">
        <v>19</v>
      </c>
      <c r="E16" s="174"/>
      <c r="F16" s="175" t="str">
        <f t="shared" si="0"/>
        <v/>
      </c>
      <c r="G16" s="176"/>
      <c r="H16" s="177"/>
      <c r="I16" s="213"/>
      <c r="J16" s="213"/>
      <c r="K16" s="213"/>
      <c r="L16" s="213"/>
      <c r="M16" s="213"/>
      <c r="N16" s="213"/>
      <c r="O16" s="213"/>
      <c r="P16" s="213"/>
      <c r="Q16" s="213"/>
      <c r="R16" s="213"/>
      <c r="S16" s="213"/>
      <c r="T16" s="213"/>
      <c r="U16" s="213"/>
      <c r="V16" s="213"/>
      <c r="AB16" s="114" t="str">
        <f>IF(LEN($E16)=0,"N",_xlfn.IFNA(INDEX('RFP Project Manager'!$D$27:$D$32,MATCH($E16,'RFP Project Manager'!$D$27:$D$32,0)),"Error -- Availability entered in an incorrect format"))</f>
        <v>N</v>
      </c>
    </row>
    <row r="17" spans="2:28" x14ac:dyDescent="0.3">
      <c r="C17" s="362" t="s">
        <v>822</v>
      </c>
      <c r="D17" s="363" t="s">
        <v>20</v>
      </c>
      <c r="E17" s="174"/>
      <c r="F17" s="175" t="str">
        <f t="shared" si="0"/>
        <v/>
      </c>
      <c r="G17" s="176"/>
      <c r="H17" s="177"/>
      <c r="I17" s="213"/>
      <c r="J17" s="213"/>
      <c r="K17" s="213"/>
      <c r="L17" s="213"/>
      <c r="M17" s="213"/>
      <c r="N17" s="213"/>
      <c r="O17" s="213"/>
      <c r="P17" s="213"/>
      <c r="Q17" s="213"/>
      <c r="R17" s="213"/>
      <c r="S17" s="213"/>
      <c r="T17" s="213"/>
      <c r="U17" s="213"/>
      <c r="V17" s="213"/>
      <c r="AB17" s="114" t="str">
        <f>IF(LEN($E17)=0,"N",_xlfn.IFNA(INDEX('RFP Project Manager'!$D$27:$D$32,MATCH($E17,'RFP Project Manager'!$D$27:$D$32,0)),"Error -- Availability entered in an incorrect format"))</f>
        <v>N</v>
      </c>
    </row>
    <row r="18" spans="2:28" x14ac:dyDescent="0.3">
      <c r="B18" s="2">
        <v>11</v>
      </c>
      <c r="C18" s="366" t="s">
        <v>25</v>
      </c>
      <c r="D18" s="363" t="s">
        <v>21</v>
      </c>
      <c r="E18" s="174"/>
      <c r="F18" s="175" t="str">
        <f t="shared" si="0"/>
        <v/>
      </c>
      <c r="G18" s="176"/>
      <c r="H18" s="177"/>
      <c r="I18" s="213"/>
      <c r="J18" s="213"/>
      <c r="K18" s="213"/>
      <c r="L18" s="213"/>
      <c r="M18" s="213"/>
      <c r="N18" s="213"/>
      <c r="O18" s="213"/>
      <c r="P18" s="213"/>
      <c r="Q18" s="213"/>
      <c r="R18" s="213"/>
      <c r="S18" s="213"/>
      <c r="T18" s="213"/>
      <c r="U18" s="213"/>
      <c r="V18" s="213"/>
      <c r="AB18" s="114" t="str">
        <f>IF(LEN($E18)=0,"N",_xlfn.IFNA(INDEX('RFP Project Manager'!$D$27:$D$32,MATCH($E18,'RFP Project Manager'!$D$27:$D$32,0)),"Error -- Availability entered in an incorrect format"))</f>
        <v>N</v>
      </c>
    </row>
    <row r="19" spans="2:28" ht="49.5" x14ac:dyDescent="0.3">
      <c r="B19" s="2">
        <v>12</v>
      </c>
      <c r="C19" s="366" t="s">
        <v>823</v>
      </c>
      <c r="D19" s="363" t="s">
        <v>21</v>
      </c>
      <c r="E19" s="174"/>
      <c r="F19" s="175" t="str">
        <f t="shared" si="0"/>
        <v/>
      </c>
      <c r="G19" s="176"/>
      <c r="H19" s="177"/>
      <c r="AB19" s="114" t="str">
        <f>IF(LEN($E19)=0,"N",_xlfn.IFNA(INDEX('RFP Project Manager'!$D$27:$D$32,MATCH($E19,'RFP Project Manager'!$D$27:$D$32,0)),"Error -- Availability entered in an incorrect format"))</f>
        <v>N</v>
      </c>
    </row>
    <row r="20" spans="2:28" ht="49.5" x14ac:dyDescent="0.3">
      <c r="B20" s="2">
        <v>13</v>
      </c>
      <c r="C20" s="366" t="s">
        <v>824</v>
      </c>
      <c r="D20" s="363" t="s">
        <v>19</v>
      </c>
      <c r="E20" s="174"/>
      <c r="F20" s="175" t="str">
        <f t="shared" si="0"/>
        <v/>
      </c>
      <c r="G20" s="176"/>
      <c r="H20" s="177"/>
      <c r="I20" s="213"/>
      <c r="J20" s="213"/>
      <c r="K20" s="213"/>
      <c r="L20" s="213"/>
      <c r="M20" s="213"/>
      <c r="N20" s="213"/>
      <c r="O20" s="213"/>
      <c r="P20" s="213"/>
      <c r="Q20" s="213"/>
      <c r="R20" s="213"/>
      <c r="S20" s="213"/>
      <c r="T20" s="213"/>
      <c r="U20" s="213"/>
      <c r="V20" s="213"/>
      <c r="AB20" s="114" t="str">
        <f>IF(LEN($E20)=0,"N",_xlfn.IFNA(INDEX('RFP Project Manager'!$D$27:$D$32,MATCH($E20,'RFP Project Manager'!$D$27:$D$32,0)),"Error -- Availability entered in an incorrect format"))</f>
        <v>N</v>
      </c>
    </row>
    <row r="21" spans="2:28" ht="33" x14ac:dyDescent="0.3">
      <c r="B21" s="2">
        <v>14</v>
      </c>
      <c r="C21" s="366" t="s">
        <v>825</v>
      </c>
      <c r="D21" s="363" t="s">
        <v>19</v>
      </c>
      <c r="E21" s="174"/>
      <c r="F21" s="175" t="str">
        <f t="shared" si="0"/>
        <v/>
      </c>
      <c r="G21" s="176"/>
      <c r="H21" s="177"/>
      <c r="I21" s="213"/>
      <c r="J21" s="213"/>
      <c r="K21" s="213"/>
      <c r="L21" s="213"/>
      <c r="M21" s="213"/>
      <c r="N21" s="213"/>
      <c r="O21" s="213"/>
      <c r="P21" s="213"/>
      <c r="Q21" s="213"/>
      <c r="R21" s="213"/>
      <c r="S21" s="213"/>
      <c r="T21" s="213"/>
      <c r="U21" s="213"/>
      <c r="V21" s="213"/>
      <c r="AB21" s="114" t="str">
        <f>IF(LEN($E21)=0,"N",_xlfn.IFNA(INDEX('RFP Project Manager'!$D$27:$D$32,MATCH($E21,'RFP Project Manager'!$D$27:$D$32,0)),"Error -- Availability entered in an incorrect format"))</f>
        <v>N</v>
      </c>
    </row>
    <row r="22" spans="2:28" ht="66" x14ac:dyDescent="0.3">
      <c r="B22" s="2">
        <v>15</v>
      </c>
      <c r="C22" s="362" t="s">
        <v>826</v>
      </c>
      <c r="D22" s="363" t="s">
        <v>22</v>
      </c>
      <c r="E22" s="174"/>
      <c r="F22" s="175" t="str">
        <f t="shared" si="0"/>
        <v/>
      </c>
      <c r="G22" s="176"/>
      <c r="H22" s="177"/>
      <c r="I22" s="213"/>
      <c r="J22" s="213"/>
      <c r="K22" s="213"/>
      <c r="L22" s="213"/>
      <c r="M22" s="213"/>
      <c r="N22" s="213"/>
      <c r="O22" s="213"/>
      <c r="P22" s="213"/>
      <c r="Q22" s="213"/>
      <c r="R22" s="213"/>
      <c r="S22" s="213"/>
      <c r="T22" s="213"/>
      <c r="U22" s="213"/>
      <c r="V22" s="213"/>
      <c r="AB22" s="114" t="str">
        <f>IF(LEN($E22)=0,"N",_xlfn.IFNA(INDEX('RFP Project Manager'!$D$27:$D$32,MATCH($E22,'RFP Project Manager'!$D$27:$D$32,0)),"Error -- Availability entered in an incorrect format"))</f>
        <v>N</v>
      </c>
    </row>
    <row r="23" spans="2:28" ht="49.5" x14ac:dyDescent="0.3">
      <c r="B23" s="2">
        <v>16</v>
      </c>
      <c r="C23" s="362" t="s">
        <v>827</v>
      </c>
      <c r="D23" s="363" t="s">
        <v>19</v>
      </c>
      <c r="E23" s="174"/>
      <c r="F23" s="175" t="str">
        <f t="shared" si="0"/>
        <v/>
      </c>
      <c r="G23" s="176"/>
      <c r="H23" s="177"/>
      <c r="I23" s="213"/>
      <c r="J23" s="213"/>
      <c r="K23" s="213"/>
      <c r="L23" s="213"/>
      <c r="M23" s="213"/>
      <c r="N23" s="213"/>
      <c r="O23" s="213"/>
      <c r="P23" s="213"/>
      <c r="Q23" s="213"/>
      <c r="R23" s="213"/>
      <c r="S23" s="213"/>
      <c r="T23" s="213"/>
      <c r="U23" s="213"/>
      <c r="V23" s="213"/>
      <c r="AB23" s="114" t="str">
        <f>IF(LEN($E23)=0,"N",_xlfn.IFNA(INDEX('RFP Project Manager'!$D$27:$D$32,MATCH($E23,'RFP Project Manager'!$D$27:$D$32,0)),"Error -- Availability entered in an incorrect format"))</f>
        <v>N</v>
      </c>
    </row>
    <row r="24" spans="2:28" ht="33" x14ac:dyDescent="0.3">
      <c r="B24" s="2">
        <v>17</v>
      </c>
      <c r="C24" s="362" t="s">
        <v>26</v>
      </c>
      <c r="D24" s="363" t="s">
        <v>19</v>
      </c>
      <c r="E24" s="174"/>
      <c r="F24" s="175" t="str">
        <f t="shared" si="0"/>
        <v/>
      </c>
      <c r="G24" s="176"/>
      <c r="H24" s="177"/>
      <c r="I24" s="213"/>
      <c r="J24" s="213"/>
      <c r="K24" s="213"/>
      <c r="L24" s="213"/>
      <c r="M24" s="213"/>
      <c r="N24" s="213"/>
      <c r="O24" s="213"/>
      <c r="P24" s="213"/>
      <c r="Q24" s="213"/>
      <c r="R24" s="213"/>
      <c r="S24" s="213"/>
      <c r="T24" s="213"/>
      <c r="U24" s="213"/>
      <c r="V24" s="213"/>
      <c r="AB24" s="114" t="str">
        <f>IF(LEN($E24)=0,"N",_xlfn.IFNA(INDEX('RFP Project Manager'!$D$27:$D$32,MATCH($E24,'RFP Project Manager'!$D$27:$D$32,0)),"Error -- Availability entered in an incorrect format"))</f>
        <v>N</v>
      </c>
    </row>
    <row r="25" spans="2:28" ht="33" x14ac:dyDescent="0.3">
      <c r="B25" s="2">
        <v>18</v>
      </c>
      <c r="C25" s="362" t="s">
        <v>828</v>
      </c>
      <c r="D25" s="363" t="s">
        <v>19</v>
      </c>
      <c r="E25" s="174"/>
      <c r="F25" s="175" t="str">
        <f t="shared" si="0"/>
        <v/>
      </c>
      <c r="G25" s="176"/>
      <c r="H25" s="177"/>
      <c r="I25" s="213"/>
      <c r="J25" s="213"/>
      <c r="K25" s="213"/>
      <c r="L25" s="213"/>
      <c r="M25" s="213"/>
      <c r="N25" s="213"/>
      <c r="O25" s="213"/>
      <c r="P25" s="213"/>
      <c r="Q25" s="213"/>
      <c r="R25" s="213"/>
      <c r="S25" s="213"/>
      <c r="T25" s="213"/>
      <c r="U25" s="213"/>
      <c r="V25" s="213"/>
      <c r="AB25" s="114" t="str">
        <f>IF(LEN($E25)=0,"N",_xlfn.IFNA(INDEX('RFP Project Manager'!$D$27:$D$32,MATCH($E25,'RFP Project Manager'!$D$27:$D$32,0)),"Error -- Availability entered in an incorrect format"))</f>
        <v>N</v>
      </c>
    </row>
    <row r="26" spans="2:28" ht="33" x14ac:dyDescent="0.3">
      <c r="B26" s="2">
        <v>19</v>
      </c>
      <c r="C26" s="362" t="s">
        <v>829</v>
      </c>
      <c r="D26" s="363" t="s">
        <v>19</v>
      </c>
      <c r="E26" s="174"/>
      <c r="F26" s="175" t="str">
        <f t="shared" si="0"/>
        <v/>
      </c>
      <c r="G26" s="176"/>
      <c r="H26" s="177"/>
      <c r="I26" s="213"/>
      <c r="J26" s="213"/>
      <c r="K26" s="213"/>
      <c r="L26" s="213"/>
      <c r="M26" s="213"/>
      <c r="N26" s="213"/>
      <c r="O26" s="213"/>
      <c r="P26" s="213"/>
      <c r="Q26" s="213"/>
      <c r="R26" s="213"/>
      <c r="S26" s="213"/>
      <c r="T26" s="213"/>
      <c r="U26" s="213"/>
      <c r="V26" s="213"/>
      <c r="AB26" s="114" t="str">
        <f>IF(LEN($E26)=0,"N",_xlfn.IFNA(INDEX('RFP Project Manager'!$D$27:$D$32,MATCH($E26,'RFP Project Manager'!$D$27:$D$32,0)),"Error -- Availability entered in an incorrect format"))</f>
        <v>N</v>
      </c>
    </row>
    <row r="27" spans="2:28" ht="33" x14ac:dyDescent="0.3">
      <c r="B27" s="2">
        <v>20</v>
      </c>
      <c r="C27" s="362" t="s">
        <v>830</v>
      </c>
      <c r="D27" s="363" t="s">
        <v>22</v>
      </c>
      <c r="E27" s="174"/>
      <c r="F27" s="175" t="str">
        <f t="shared" si="0"/>
        <v/>
      </c>
      <c r="G27" s="176"/>
      <c r="H27" s="177"/>
      <c r="I27" s="213"/>
      <c r="J27" s="213"/>
      <c r="K27" s="213"/>
      <c r="L27" s="213"/>
      <c r="M27" s="213"/>
      <c r="N27" s="213"/>
      <c r="O27" s="213"/>
      <c r="P27" s="213"/>
      <c r="Q27" s="213"/>
      <c r="R27" s="213"/>
      <c r="S27" s="213"/>
      <c r="T27" s="213"/>
      <c r="U27" s="213"/>
      <c r="V27" s="213"/>
      <c r="AB27" s="114" t="str">
        <f>IF(LEN($E27)=0,"N",_xlfn.IFNA(INDEX('RFP Project Manager'!$D$27:$D$32,MATCH($E27,'RFP Project Manager'!$D$27:$D$32,0)),"Error -- Availability entered in an incorrect format"))</f>
        <v>N</v>
      </c>
    </row>
    <row r="28" spans="2:28" ht="33.75" thickBot="1" x14ac:dyDescent="0.35">
      <c r="B28" s="2">
        <v>21</v>
      </c>
      <c r="C28" s="362" t="s">
        <v>831</v>
      </c>
      <c r="D28" s="363" t="s">
        <v>21</v>
      </c>
      <c r="E28" s="174"/>
      <c r="F28" s="175" t="str">
        <f t="shared" si="0"/>
        <v/>
      </c>
      <c r="G28" s="176"/>
      <c r="H28" s="177"/>
      <c r="AB28" s="114" t="str">
        <f>IF(LEN($E28)=0,"N",_xlfn.IFNA(INDEX('RFP Project Manager'!$D$27:$D$32,MATCH($E28,'RFP Project Manager'!$D$27:$D$32,0)),"Error -- Availability entered in an incorrect format"))</f>
        <v>N</v>
      </c>
    </row>
    <row r="29" spans="2:28" ht="20.25" customHeight="1" thickBot="1" x14ac:dyDescent="0.35">
      <c r="C29" s="27" t="s">
        <v>778</v>
      </c>
      <c r="D29" s="110" t="s">
        <v>20</v>
      </c>
      <c r="E29" s="182"/>
      <c r="F29" s="183"/>
      <c r="G29" s="183"/>
      <c r="H29" s="184"/>
      <c r="AB29" s="114" t="str">
        <f>IF(LEN($E29)=0,"N",_xlfn.IFNA(INDEX('RFP Project Manager'!$D$27:$D$32,MATCH($E29,'RFP Project Manager'!$D$27:$D$32,0)),"Error -- Availability entered in an incorrect format"))</f>
        <v>N</v>
      </c>
    </row>
    <row r="30" spans="2:28" ht="66" x14ac:dyDescent="0.3">
      <c r="B30" s="2">
        <v>22</v>
      </c>
      <c r="C30" s="360" t="s">
        <v>6</v>
      </c>
      <c r="D30" s="361" t="s">
        <v>19</v>
      </c>
      <c r="E30" s="170"/>
      <c r="F30" s="171" t="str">
        <f t="shared" si="0"/>
        <v/>
      </c>
      <c r="G30" s="172"/>
      <c r="H30" s="173"/>
      <c r="AB30" s="114" t="str">
        <f>IF(LEN($E30)=0,"N",_xlfn.IFNA(INDEX('RFP Project Manager'!$D$27:$D$32,MATCH($E30,'RFP Project Manager'!$D$27:$D$32,0)),"Error -- Availability entered in an incorrect format"))</f>
        <v>N</v>
      </c>
    </row>
    <row r="31" spans="2:28" x14ac:dyDescent="0.3">
      <c r="C31" s="362" t="s">
        <v>7</v>
      </c>
      <c r="D31" s="363" t="s">
        <v>20</v>
      </c>
      <c r="E31" s="174"/>
      <c r="F31" s="175" t="str">
        <f t="shared" si="0"/>
        <v/>
      </c>
      <c r="G31" s="176"/>
      <c r="H31" s="177"/>
      <c r="AB31" s="114" t="str">
        <f>IF(LEN($E31)=0,"N",_xlfn.IFNA(INDEX('RFP Project Manager'!$D$27:$D$32,MATCH($E31,'RFP Project Manager'!$D$27:$D$32,0)),"Error -- Availability entered in an incorrect format"))</f>
        <v>N</v>
      </c>
    </row>
    <row r="32" spans="2:28" x14ac:dyDescent="0.3">
      <c r="B32" s="2">
        <v>23</v>
      </c>
      <c r="C32" s="366" t="s">
        <v>1187</v>
      </c>
      <c r="D32" s="363" t="s">
        <v>19</v>
      </c>
      <c r="E32" s="174"/>
      <c r="F32" s="175" t="str">
        <f t="shared" si="0"/>
        <v/>
      </c>
      <c r="G32" s="176"/>
      <c r="H32" s="177"/>
      <c r="AB32" s="114" t="str">
        <f>IF(LEN($E32)=0,"N",_xlfn.IFNA(INDEX('RFP Project Manager'!$D$27:$D$32,MATCH($E32,'RFP Project Manager'!$D$27:$D$32,0)),"Error -- Availability entered in an incorrect format"))</f>
        <v>N</v>
      </c>
    </row>
    <row r="33" spans="2:28" x14ac:dyDescent="0.3">
      <c r="B33" s="2">
        <v>24</v>
      </c>
      <c r="C33" s="366" t="s">
        <v>1188</v>
      </c>
      <c r="D33" s="363" t="s">
        <v>19</v>
      </c>
      <c r="E33" s="174"/>
      <c r="F33" s="175" t="str">
        <f t="shared" si="0"/>
        <v/>
      </c>
      <c r="G33" s="176"/>
      <c r="H33" s="177"/>
      <c r="AB33" s="114" t="str">
        <f>IF(LEN($E33)=0,"N",_xlfn.IFNA(INDEX('RFP Project Manager'!$D$27:$D$32,MATCH($E33,'RFP Project Manager'!$D$27:$D$32,0)),"Error -- Availability entered in an incorrect format"))</f>
        <v>N</v>
      </c>
    </row>
    <row r="34" spans="2:28" x14ac:dyDescent="0.3">
      <c r="B34" s="2">
        <v>25</v>
      </c>
      <c r="C34" s="366" t="s">
        <v>1269</v>
      </c>
      <c r="D34" s="363" t="s">
        <v>19</v>
      </c>
      <c r="E34" s="174"/>
      <c r="F34" s="175" t="str">
        <f t="shared" si="0"/>
        <v/>
      </c>
      <c r="G34" s="176"/>
      <c r="H34" s="177"/>
      <c r="AB34" s="114" t="str">
        <f>IF(LEN($E34)=0,"N",_xlfn.IFNA(INDEX('RFP Project Manager'!$D$27:$D$32,MATCH($E34,'RFP Project Manager'!$D$27:$D$32,0)),"Error -- Availability entered in an incorrect format"))</f>
        <v>N</v>
      </c>
    </row>
    <row r="35" spans="2:28" x14ac:dyDescent="0.3">
      <c r="B35" s="2">
        <v>26</v>
      </c>
      <c r="C35" s="366" t="s">
        <v>1270</v>
      </c>
      <c r="D35" s="363" t="s">
        <v>19</v>
      </c>
      <c r="E35" s="174"/>
      <c r="F35" s="175" t="str">
        <f t="shared" si="0"/>
        <v/>
      </c>
      <c r="G35" s="176"/>
      <c r="H35" s="177"/>
      <c r="AB35" s="114" t="str">
        <f>IF(LEN($E35)=0,"N",_xlfn.IFNA(INDEX('RFP Project Manager'!$D$27:$D$32,MATCH($E35,'RFP Project Manager'!$D$27:$D$32,0)),"Error -- Availability entered in an incorrect format"))</f>
        <v>N</v>
      </c>
    </row>
    <row r="36" spans="2:28" ht="17.25" thickBot="1" x14ac:dyDescent="0.35">
      <c r="B36" s="2">
        <v>27</v>
      </c>
      <c r="C36" s="367" t="s">
        <v>1179</v>
      </c>
      <c r="D36" s="368" t="s">
        <v>19</v>
      </c>
      <c r="E36" s="178"/>
      <c r="F36" s="179" t="str">
        <f t="shared" si="0"/>
        <v/>
      </c>
      <c r="G36" s="180"/>
      <c r="H36" s="181"/>
      <c r="AB36" s="114" t="str">
        <f>IF(LEN($E36)=0,"N",_xlfn.IFNA(INDEX('RFP Project Manager'!$D$27:$D$32,MATCH($E36,'RFP Project Manager'!$D$27:$D$32,0)),"Error -- Availability entered in an incorrect format"))</f>
        <v>N</v>
      </c>
    </row>
    <row r="37" spans="2:28" x14ac:dyDescent="0.3">
      <c r="C37" s="6"/>
      <c r="D37" s="7"/>
      <c r="AB37" s="114"/>
    </row>
    <row r="38" spans="2:28" x14ac:dyDescent="0.3">
      <c r="C38" s="6"/>
      <c r="D38" s="7"/>
      <c r="AB38" s="114"/>
    </row>
    <row r="39" spans="2:28" x14ac:dyDescent="0.3">
      <c r="AB39" s="114"/>
    </row>
    <row r="40" spans="2:28" x14ac:dyDescent="0.3">
      <c r="AB40" s="114"/>
    </row>
    <row r="41" spans="2:28" x14ac:dyDescent="0.3">
      <c r="AB41" s="114"/>
    </row>
    <row r="42" spans="2:28" x14ac:dyDescent="0.3">
      <c r="AB42" s="114"/>
    </row>
    <row r="43" spans="2:28" x14ac:dyDescent="0.3">
      <c r="AB43" s="114"/>
    </row>
    <row r="44" spans="2:28" x14ac:dyDescent="0.3">
      <c r="AB44" s="114"/>
    </row>
    <row r="45" spans="2:28" x14ac:dyDescent="0.3">
      <c r="AB45" s="114"/>
    </row>
    <row r="46" spans="2:28" x14ac:dyDescent="0.3">
      <c r="AB46" s="114"/>
    </row>
    <row r="47" spans="2:28" x14ac:dyDescent="0.3">
      <c r="AB47" s="114"/>
    </row>
    <row r="48" spans="2:28" x14ac:dyDescent="0.3">
      <c r="AB48" s="114"/>
    </row>
    <row r="49" spans="28:28" x14ac:dyDescent="0.3">
      <c r="AB49" s="114"/>
    </row>
    <row r="50" spans="28:28" x14ac:dyDescent="0.3">
      <c r="AB50" s="114"/>
    </row>
    <row r="51" spans="28:28" x14ac:dyDescent="0.3">
      <c r="AB51" s="114"/>
    </row>
    <row r="52" spans="28:28" x14ac:dyDescent="0.3">
      <c r="AB52" s="114"/>
    </row>
    <row r="53" spans="28:28" x14ac:dyDescent="0.3">
      <c r="AB53" s="114"/>
    </row>
    <row r="54" spans="28:28" x14ac:dyDescent="0.3">
      <c r="AB54" s="114"/>
    </row>
    <row r="55" spans="28:28" x14ac:dyDescent="0.3">
      <c r="AB55" s="114"/>
    </row>
    <row r="56" spans="28:28" x14ac:dyDescent="0.3">
      <c r="AB56" s="114"/>
    </row>
    <row r="57" spans="28:28" x14ac:dyDescent="0.3">
      <c r="AB57" s="114"/>
    </row>
    <row r="58" spans="28:28" x14ac:dyDescent="0.3">
      <c r="AB58" s="114"/>
    </row>
    <row r="59" spans="28:28" x14ac:dyDescent="0.3">
      <c r="AB59" s="114"/>
    </row>
    <row r="60" spans="28:28" x14ac:dyDescent="0.3">
      <c r="AB60" s="114"/>
    </row>
    <row r="61" spans="28:28" x14ac:dyDescent="0.3">
      <c r="AB61" s="114"/>
    </row>
    <row r="62" spans="28:28" x14ac:dyDescent="0.3">
      <c r="AB62" s="114"/>
    </row>
    <row r="63" spans="28:28" x14ac:dyDescent="0.3">
      <c r="AB63" s="114"/>
    </row>
    <row r="64" spans="28:28" x14ac:dyDescent="0.3">
      <c r="AB64" s="114"/>
    </row>
    <row r="65" spans="28:28" x14ac:dyDescent="0.3">
      <c r="AB65" s="114"/>
    </row>
    <row r="66" spans="28:28" x14ac:dyDescent="0.3">
      <c r="AB66" s="114"/>
    </row>
    <row r="67" spans="28:28" x14ac:dyDescent="0.3">
      <c r="AB67" s="114"/>
    </row>
    <row r="68" spans="28:28" x14ac:dyDescent="0.3">
      <c r="AB68" s="114"/>
    </row>
    <row r="69" spans="28:28" x14ac:dyDescent="0.3">
      <c r="AB69" s="114"/>
    </row>
    <row r="70" spans="28:28" x14ac:dyDescent="0.3">
      <c r="AB70" s="114"/>
    </row>
    <row r="71" spans="28:28" x14ac:dyDescent="0.3">
      <c r="AB71" s="114"/>
    </row>
    <row r="72" spans="28:28" x14ac:dyDescent="0.3">
      <c r="AB72" s="114"/>
    </row>
    <row r="73" spans="28:28" x14ac:dyDescent="0.3">
      <c r="AB73" s="114"/>
    </row>
    <row r="74" spans="28:28" x14ac:dyDescent="0.3">
      <c r="AB74" s="114"/>
    </row>
    <row r="75" spans="28:28" x14ac:dyDescent="0.3">
      <c r="AB75" s="114"/>
    </row>
    <row r="76" spans="28:28" x14ac:dyDescent="0.3">
      <c r="AB76" s="114"/>
    </row>
    <row r="77" spans="28:28" x14ac:dyDescent="0.3">
      <c r="AB77" s="114"/>
    </row>
    <row r="78" spans="28:28" x14ac:dyDescent="0.3">
      <c r="AB78" s="114"/>
    </row>
    <row r="79" spans="28:28" x14ac:dyDescent="0.3">
      <c r="AB79" s="114"/>
    </row>
    <row r="80" spans="28:28" x14ac:dyDescent="0.3">
      <c r="AB80" s="114"/>
    </row>
    <row r="81" spans="28:28" x14ac:dyDescent="0.3">
      <c r="AB81" s="114"/>
    </row>
    <row r="82" spans="28:28" x14ac:dyDescent="0.3">
      <c r="AB82" s="114"/>
    </row>
    <row r="83" spans="28:28" x14ac:dyDescent="0.3">
      <c r="AB83" s="114"/>
    </row>
    <row r="84" spans="28:28" x14ac:dyDescent="0.3">
      <c r="AB84" s="114"/>
    </row>
    <row r="85" spans="28:28" x14ac:dyDescent="0.3">
      <c r="AB85" s="114"/>
    </row>
    <row r="86" spans="28:28" x14ac:dyDescent="0.3">
      <c r="AB86" s="114"/>
    </row>
    <row r="87" spans="28:28" x14ac:dyDescent="0.3">
      <c r="AB87" s="114"/>
    </row>
    <row r="88" spans="28:28" x14ac:dyDescent="0.3">
      <c r="AB88" s="114"/>
    </row>
    <row r="89" spans="28:28" x14ac:dyDescent="0.3">
      <c r="AB89" s="114"/>
    </row>
    <row r="90" spans="28:28" x14ac:dyDescent="0.3">
      <c r="AB90" s="114"/>
    </row>
    <row r="91" spans="28:28" x14ac:dyDescent="0.3">
      <c r="AB91" s="114"/>
    </row>
    <row r="92" spans="28:28" x14ac:dyDescent="0.3">
      <c r="AB92" s="114"/>
    </row>
    <row r="93" spans="28:28" x14ac:dyDescent="0.3">
      <c r="AB93" s="114"/>
    </row>
    <row r="94" spans="28:28" x14ac:dyDescent="0.3">
      <c r="AB94" s="114"/>
    </row>
    <row r="95" spans="28:28" x14ac:dyDescent="0.3">
      <c r="AB95" s="114"/>
    </row>
    <row r="96" spans="28:28" x14ac:dyDescent="0.3">
      <c r="AB96" s="114"/>
    </row>
    <row r="97" spans="28:28" x14ac:dyDescent="0.3">
      <c r="AB97" s="114"/>
    </row>
    <row r="98" spans="28:28" x14ac:dyDescent="0.3">
      <c r="AB98" s="114"/>
    </row>
    <row r="99" spans="28:28" x14ac:dyDescent="0.3">
      <c r="AB99" s="114"/>
    </row>
    <row r="100" spans="28:28" x14ac:dyDescent="0.3">
      <c r="AB100" s="114"/>
    </row>
    <row r="101" spans="28:28" x14ac:dyDescent="0.3">
      <c r="AB101" s="114"/>
    </row>
    <row r="102" spans="28:28" x14ac:dyDescent="0.3">
      <c r="AB102" s="114"/>
    </row>
    <row r="103" spans="28:28" x14ac:dyDescent="0.3">
      <c r="AB103" s="114"/>
    </row>
    <row r="104" spans="28:28" x14ac:dyDescent="0.3">
      <c r="AB104" s="114"/>
    </row>
    <row r="105" spans="28:28" x14ac:dyDescent="0.3">
      <c r="AB105" s="114"/>
    </row>
    <row r="106" spans="28:28" x14ac:dyDescent="0.3">
      <c r="AB106" s="114"/>
    </row>
    <row r="107" spans="28:28" x14ac:dyDescent="0.3">
      <c r="AB107" s="114"/>
    </row>
    <row r="108" spans="28:28" x14ac:dyDescent="0.3">
      <c r="AB108" s="114"/>
    </row>
    <row r="109" spans="28:28" x14ac:dyDescent="0.3">
      <c r="AB109" s="114"/>
    </row>
    <row r="110" spans="28:28" x14ac:dyDescent="0.3">
      <c r="AB110" s="114"/>
    </row>
    <row r="111" spans="28:28" x14ac:dyDescent="0.3">
      <c r="AB111" s="114"/>
    </row>
    <row r="112" spans="28:28" x14ac:dyDescent="0.3">
      <c r="AB112" s="114"/>
    </row>
    <row r="113" spans="28:28" x14ac:dyDescent="0.3">
      <c r="AB113" s="114"/>
    </row>
    <row r="114" spans="28:28" x14ac:dyDescent="0.3">
      <c r="AB114" s="114"/>
    </row>
    <row r="115" spans="28:28" x14ac:dyDescent="0.3">
      <c r="AB115" s="114"/>
    </row>
    <row r="116" spans="28:28" x14ac:dyDescent="0.3">
      <c r="AB116" s="114"/>
    </row>
    <row r="117" spans="28:28" x14ac:dyDescent="0.3">
      <c r="AB117" s="114"/>
    </row>
    <row r="118" spans="28:28" x14ac:dyDescent="0.3">
      <c r="AB118" s="114"/>
    </row>
    <row r="119" spans="28:28" x14ac:dyDescent="0.3">
      <c r="AB119" s="114"/>
    </row>
    <row r="120" spans="28:28" x14ac:dyDescent="0.3">
      <c r="AB120" s="114"/>
    </row>
    <row r="121" spans="28:28" x14ac:dyDescent="0.3">
      <c r="AB121" s="114"/>
    </row>
    <row r="122" spans="28:28" x14ac:dyDescent="0.3">
      <c r="AB122" s="114"/>
    </row>
    <row r="123" spans="28:28" x14ac:dyDescent="0.3">
      <c r="AB123" s="114"/>
    </row>
    <row r="124" spans="28:28" x14ac:dyDescent="0.3">
      <c r="AB124" s="114"/>
    </row>
    <row r="125" spans="28:28" x14ac:dyDescent="0.3">
      <c r="AB125" s="114"/>
    </row>
    <row r="126" spans="28:28" x14ac:dyDescent="0.3">
      <c r="AB126" s="114"/>
    </row>
    <row r="127" spans="28:28" x14ac:dyDescent="0.3">
      <c r="AB127" s="114"/>
    </row>
    <row r="128" spans="28:28" x14ac:dyDescent="0.3">
      <c r="AB128" s="114"/>
    </row>
    <row r="129" spans="28:28" x14ac:dyDescent="0.3">
      <c r="AB129" s="114"/>
    </row>
    <row r="130" spans="28:28" x14ac:dyDescent="0.3">
      <c r="AB130" s="114"/>
    </row>
    <row r="131" spans="28:28" x14ac:dyDescent="0.3">
      <c r="AB131" s="114"/>
    </row>
    <row r="132" spans="28:28" x14ac:dyDescent="0.3">
      <c r="AB132" s="114"/>
    </row>
    <row r="133" spans="28:28" x14ac:dyDescent="0.3">
      <c r="AB133" s="114"/>
    </row>
    <row r="134" spans="28:28" x14ac:dyDescent="0.3">
      <c r="AB134" s="114"/>
    </row>
    <row r="135" spans="28:28" x14ac:dyDescent="0.3">
      <c r="AB135" s="114"/>
    </row>
    <row r="136" spans="28:28" x14ac:dyDescent="0.3">
      <c r="AB136" s="114"/>
    </row>
    <row r="137" spans="28:28" x14ac:dyDescent="0.3">
      <c r="AB137" s="114"/>
    </row>
    <row r="138" spans="28:28" x14ac:dyDescent="0.3">
      <c r="AB138" s="114"/>
    </row>
    <row r="139" spans="28:28" x14ac:dyDescent="0.3">
      <c r="AB139" s="114"/>
    </row>
    <row r="140" spans="28:28" x14ac:dyDescent="0.3">
      <c r="AB140" s="114"/>
    </row>
    <row r="141" spans="28:28" x14ac:dyDescent="0.3">
      <c r="AB141" s="114"/>
    </row>
    <row r="142" spans="28:28" x14ac:dyDescent="0.3">
      <c r="AB142" s="114"/>
    </row>
    <row r="143" spans="28:28" x14ac:dyDescent="0.3">
      <c r="AB143" s="114"/>
    </row>
    <row r="144" spans="28:28" x14ac:dyDescent="0.3">
      <c r="AB144" s="114"/>
    </row>
    <row r="145" spans="28:28" x14ac:dyDescent="0.3">
      <c r="AB145" s="114"/>
    </row>
    <row r="146" spans="28:28" x14ac:dyDescent="0.3">
      <c r="AB146" s="114"/>
    </row>
    <row r="147" spans="28:28" x14ac:dyDescent="0.3">
      <c r="AB147" s="114"/>
    </row>
    <row r="148" spans="28:28" x14ac:dyDescent="0.3">
      <c r="AB148" s="114"/>
    </row>
    <row r="149" spans="28:28" x14ac:dyDescent="0.3">
      <c r="AB149" s="114"/>
    </row>
    <row r="150" spans="28:28" x14ac:dyDescent="0.3">
      <c r="AB150" s="114"/>
    </row>
    <row r="151" spans="28:28" x14ac:dyDescent="0.3">
      <c r="AB151" s="114"/>
    </row>
    <row r="152" spans="28:28" x14ac:dyDescent="0.3">
      <c r="AB152" s="114"/>
    </row>
    <row r="153" spans="28:28" x14ac:dyDescent="0.3">
      <c r="AB153" s="114"/>
    </row>
    <row r="154" spans="28:28" x14ac:dyDescent="0.3">
      <c r="AB154" s="114"/>
    </row>
    <row r="155" spans="28:28" x14ac:dyDescent="0.3">
      <c r="AB155" s="114"/>
    </row>
    <row r="156" spans="28:28" x14ac:dyDescent="0.3">
      <c r="AB156" s="114"/>
    </row>
    <row r="157" spans="28:28" x14ac:dyDescent="0.3">
      <c r="AB157" s="114"/>
    </row>
    <row r="158" spans="28:28" x14ac:dyDescent="0.3">
      <c r="AB158" s="114"/>
    </row>
    <row r="159" spans="28:28" x14ac:dyDescent="0.3">
      <c r="AB159" s="114"/>
    </row>
    <row r="160" spans="28:28" x14ac:dyDescent="0.3">
      <c r="AB160" s="114"/>
    </row>
    <row r="161" spans="28:28" x14ac:dyDescent="0.3">
      <c r="AB161" s="114"/>
    </row>
    <row r="162" spans="28:28" x14ac:dyDescent="0.3">
      <c r="AB162" s="114"/>
    </row>
    <row r="163" spans="28:28" x14ac:dyDescent="0.3">
      <c r="AB163" s="114"/>
    </row>
    <row r="164" spans="28:28" x14ac:dyDescent="0.3">
      <c r="AB164" s="114"/>
    </row>
    <row r="165" spans="28:28" x14ac:dyDescent="0.3">
      <c r="AB165" s="114"/>
    </row>
    <row r="166" spans="28:28" x14ac:dyDescent="0.3">
      <c r="AB166" s="114"/>
    </row>
    <row r="167" spans="28:28" x14ac:dyDescent="0.3">
      <c r="AB167" s="114"/>
    </row>
    <row r="168" spans="28:28" x14ac:dyDescent="0.3">
      <c r="AB168" s="114"/>
    </row>
    <row r="169" spans="28:28" x14ac:dyDescent="0.3">
      <c r="AB169" s="114"/>
    </row>
    <row r="170" spans="28:28" x14ac:dyDescent="0.3">
      <c r="AB170" s="114"/>
    </row>
    <row r="171" spans="28:28" x14ac:dyDescent="0.3">
      <c r="AB171" s="114"/>
    </row>
    <row r="172" spans="28:28" x14ac:dyDescent="0.3">
      <c r="AB172" s="114"/>
    </row>
    <row r="173" spans="28:28" x14ac:dyDescent="0.3">
      <c r="AB173" s="114"/>
    </row>
    <row r="174" spans="28:28" x14ac:dyDescent="0.3">
      <c r="AB174" s="114"/>
    </row>
    <row r="175" spans="28:28" x14ac:dyDescent="0.3">
      <c r="AB175" s="114"/>
    </row>
    <row r="176" spans="28:28" x14ac:dyDescent="0.3">
      <c r="AB176" s="114"/>
    </row>
    <row r="177" spans="28:28" x14ac:dyDescent="0.3">
      <c r="AB177" s="114"/>
    </row>
    <row r="178" spans="28:28" x14ac:dyDescent="0.3">
      <c r="AB178" s="114"/>
    </row>
    <row r="179" spans="28:28" x14ac:dyDescent="0.3">
      <c r="AB179" s="114"/>
    </row>
    <row r="180" spans="28:28" x14ac:dyDescent="0.3">
      <c r="AB180" s="114"/>
    </row>
    <row r="181" spans="28:28" x14ac:dyDescent="0.3">
      <c r="AB181" s="114"/>
    </row>
    <row r="182" spans="28:28" x14ac:dyDescent="0.3">
      <c r="AB182" s="114"/>
    </row>
    <row r="183" spans="28:28" x14ac:dyDescent="0.3">
      <c r="AB183" s="114"/>
    </row>
    <row r="184" spans="28:28" x14ac:dyDescent="0.3">
      <c r="AB184" s="114"/>
    </row>
    <row r="185" spans="28:28" x14ac:dyDescent="0.3">
      <c r="AB185" s="114"/>
    </row>
    <row r="186" spans="28:28" x14ac:dyDescent="0.3">
      <c r="AB186" s="114"/>
    </row>
    <row r="187" spans="28:28" x14ac:dyDescent="0.3">
      <c r="AB187" s="114"/>
    </row>
    <row r="188" spans="28:28" x14ac:dyDescent="0.3">
      <c r="AB188" s="114"/>
    </row>
    <row r="189" spans="28:28" x14ac:dyDescent="0.3">
      <c r="AB189" s="114"/>
    </row>
    <row r="190" spans="28:28" x14ac:dyDescent="0.3">
      <c r="AB190" s="114"/>
    </row>
    <row r="191" spans="28:28" x14ac:dyDescent="0.3">
      <c r="AB191" s="114"/>
    </row>
    <row r="192" spans="28:28" x14ac:dyDescent="0.3">
      <c r="AB192" s="114"/>
    </row>
    <row r="193" spans="28:28" x14ac:dyDescent="0.3">
      <c r="AB193" s="114"/>
    </row>
  </sheetData>
  <sheetProtection algorithmName="SHA-512" hashValue="rxQjlEzKKr9A6MTaS94hsWGWvRgSEtujs/1V7kLBdegOoPJno39HI6TAIJAoa1EKv8447LdEoNOMgwKrZ/B78w==" saltValue="RNifsHCz7jmlKZ+2UJTf3g==" spinCount="100000" sheet="1" objects="1" scenarios="1" selectLockedCells="1"/>
  <mergeCells count="2">
    <mergeCell ref="C2:H2"/>
    <mergeCell ref="C1:H1"/>
  </mergeCells>
  <dataValidations xWindow="833" yWindow="449" count="1">
    <dataValidation allowBlank="1" showInputMessage="1" showErrorMessage="1" promptTitle="Additional Product Requirement" prompt="Specify product or module required if the functionality is available outside of the base product offering" sqref="F6:F28 F30:F36"/>
  </dataValidations>
  <printOptions horizontalCentered="1"/>
  <pageMargins left="0.25" right="0.25" top="0.75" bottom="0.75" header="0.3" footer="0.3"/>
  <pageSetup scale="52" fitToHeight="0" orientation="portrait" horizontalDpi="1200" verticalDpi="1200" r:id="rId1"/>
  <ignoredErrors>
    <ignoredError sqref="F9:F36 F6:F7" unlockedFormula="1"/>
  </ignoredErrors>
  <extLst>
    <ext xmlns:x14="http://schemas.microsoft.com/office/spreadsheetml/2009/9/main" uri="{CCE6A557-97BC-4b89-ADB6-D9C93CAAB3DF}">
      <x14:dataValidations xmlns:xm="http://schemas.microsoft.com/office/excel/2006/main" xWindow="833" yWindow="449"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C193"/>
  <sheetViews>
    <sheetView showGridLines="0" workbookViewId="0">
      <pane xSplit="2" ySplit="4" topLeftCell="C38"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Payment Processing</v>
      </c>
      <c r="D2" s="541"/>
      <c r="E2" s="541"/>
      <c r="F2" s="541"/>
      <c r="G2" s="541"/>
      <c r="H2" s="541"/>
      <c r="AA2" s="109" t="s">
        <v>1263</v>
      </c>
      <c r="AB2" s="118" t="s">
        <v>1223</v>
      </c>
      <c r="AC2" s="112">
        <f>SUBTOTAL(3,B6:B180)</f>
        <v>44</v>
      </c>
    </row>
    <row r="3" spans="2:29" ht="9" customHeight="1" thickBot="1" x14ac:dyDescent="0.4">
      <c r="B3" s="22"/>
      <c r="C3" s="13"/>
      <c r="D3" s="13"/>
      <c r="E3" s="13"/>
      <c r="F3" s="13"/>
      <c r="G3" s="13"/>
      <c r="H3" s="13"/>
    </row>
    <row r="4" spans="2:29" ht="20.25" thickBot="1" x14ac:dyDescent="0.4">
      <c r="B4" s="7"/>
      <c r="C4" s="365" t="s">
        <v>1095</v>
      </c>
      <c r="D4" s="364" t="s">
        <v>46</v>
      </c>
      <c r="E4" s="14" t="s">
        <v>47</v>
      </c>
      <c r="F4" s="25" t="s">
        <v>784</v>
      </c>
      <c r="G4" s="14" t="s">
        <v>48</v>
      </c>
      <c r="H4" s="14" t="s">
        <v>4</v>
      </c>
      <c r="AA4" s="112" t="s">
        <v>1224</v>
      </c>
      <c r="AB4" s="117"/>
      <c r="AC4" s="1"/>
    </row>
    <row r="5" spans="2:29" ht="17.25" customHeight="1" thickBot="1" x14ac:dyDescent="0.35">
      <c r="B5" s="15"/>
      <c r="C5" s="31" t="s">
        <v>779</v>
      </c>
      <c r="D5" s="32"/>
      <c r="E5" s="32"/>
      <c r="F5" s="32"/>
      <c r="G5" s="32"/>
      <c r="H5" s="33"/>
      <c r="AA5" s="1"/>
      <c r="AB5" s="118"/>
      <c r="AC5" s="34" t="s">
        <v>1225</v>
      </c>
    </row>
    <row r="6" spans="2:29" ht="16.5" x14ac:dyDescent="0.3">
      <c r="B6" s="24">
        <v>1</v>
      </c>
      <c r="C6" s="360" t="s">
        <v>11</v>
      </c>
      <c r="D6" s="369" t="s">
        <v>19</v>
      </c>
      <c r="E6" s="170"/>
      <c r="F6" s="373" t="str">
        <f t="shared" ref="F6:F23" si="0">IF($C$4="Primary Vendor Module Name Here","",$C$4)</f>
        <v/>
      </c>
      <c r="G6" s="185"/>
      <c r="H6" s="186"/>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B6+1</f>
        <v>2</v>
      </c>
      <c r="C7" s="362" t="s">
        <v>12</v>
      </c>
      <c r="D7" s="370" t="s">
        <v>19</v>
      </c>
      <c r="E7" s="174"/>
      <c r="F7" s="374" t="str">
        <f t="shared" si="0"/>
        <v/>
      </c>
      <c r="G7" s="187"/>
      <c r="H7" s="188"/>
      <c r="AB7" t="str">
        <f>IF(LEN($E7)=0,"N",_xlfn.IFNA(INDEX('RFP Project Manager'!$D$27:$D$32,MATCH($E7,'RFP Project Manager'!$D$27:$D$32,0)),"Error -- Availability entered in an incorrect format"))</f>
        <v>N</v>
      </c>
    </row>
    <row r="8" spans="2:29" ht="16.5" x14ac:dyDescent="0.3">
      <c r="B8" s="24">
        <f t="shared" ref="B8:B23" si="1">B7+1</f>
        <v>3</v>
      </c>
      <c r="C8" s="362" t="s">
        <v>27</v>
      </c>
      <c r="D8" s="370" t="s">
        <v>19</v>
      </c>
      <c r="E8" s="174"/>
      <c r="F8" s="374" t="str">
        <f t="shared" si="0"/>
        <v/>
      </c>
      <c r="G8" s="187"/>
      <c r="H8" s="188"/>
      <c r="AB8" t="str">
        <f>IF(LEN($E8)=0,"N",_xlfn.IFNA(INDEX('RFP Project Manager'!$D$27:$D$32,MATCH($E8,'RFP Project Manager'!$D$27:$D$32,0)),"Error -- Availability entered in an incorrect format"))</f>
        <v>N</v>
      </c>
    </row>
    <row r="9" spans="2:29" ht="16.5" x14ac:dyDescent="0.3">
      <c r="B9" s="24">
        <f t="shared" si="1"/>
        <v>4</v>
      </c>
      <c r="C9" s="362" t="s">
        <v>13</v>
      </c>
      <c r="D9" s="370" t="s">
        <v>19</v>
      </c>
      <c r="E9" s="174"/>
      <c r="F9" s="374" t="str">
        <f t="shared" si="0"/>
        <v/>
      </c>
      <c r="G9" s="187"/>
      <c r="H9" s="188"/>
      <c r="AB9" t="str">
        <f>IF(LEN($E9)=0,"N",_xlfn.IFNA(INDEX('RFP Project Manager'!$D$27:$D$32,MATCH($E9,'RFP Project Manager'!$D$27:$D$32,0)),"Error -- Availability entered in an incorrect format"))</f>
        <v>N</v>
      </c>
    </row>
    <row r="10" spans="2:29" ht="16.5" x14ac:dyDescent="0.3">
      <c r="B10" s="24">
        <f t="shared" si="1"/>
        <v>5</v>
      </c>
      <c r="C10" s="362" t="s">
        <v>832</v>
      </c>
      <c r="D10" s="370" t="s">
        <v>19</v>
      </c>
      <c r="E10" s="174"/>
      <c r="F10" s="374" t="str">
        <f t="shared" si="0"/>
        <v/>
      </c>
      <c r="G10" s="187"/>
      <c r="H10" s="188"/>
      <c r="AB10" t="str">
        <f>IF(LEN($E10)=0,"N",_xlfn.IFNA(INDEX('RFP Project Manager'!$D$27:$D$32,MATCH($E10,'RFP Project Manager'!$D$27:$D$32,0)),"Error -- Availability entered in an incorrect format"))</f>
        <v>N</v>
      </c>
    </row>
    <row r="11" spans="2:29" ht="16.5" x14ac:dyDescent="0.3">
      <c r="B11" s="24">
        <f t="shared" si="1"/>
        <v>6</v>
      </c>
      <c r="C11" s="362" t="s">
        <v>28</v>
      </c>
      <c r="D11" s="370" t="s">
        <v>19</v>
      </c>
      <c r="E11" s="174"/>
      <c r="F11" s="374" t="str">
        <f t="shared" si="0"/>
        <v/>
      </c>
      <c r="G11" s="187"/>
      <c r="H11" s="188"/>
      <c r="AB11" t="str">
        <f>IF(LEN($E11)=0,"N",_xlfn.IFNA(INDEX('RFP Project Manager'!$D$27:$D$32,MATCH($E11,'RFP Project Manager'!$D$27:$D$32,0)),"Error -- Availability entered in an incorrect format"))</f>
        <v>N</v>
      </c>
    </row>
    <row r="12" spans="2:29" ht="33" x14ac:dyDescent="0.3">
      <c r="B12" s="24">
        <f t="shared" si="1"/>
        <v>7</v>
      </c>
      <c r="C12" s="362" t="s">
        <v>833</v>
      </c>
      <c r="D12" s="370" t="s">
        <v>19</v>
      </c>
      <c r="E12" s="174"/>
      <c r="F12" s="374" t="str">
        <f t="shared" si="0"/>
        <v/>
      </c>
      <c r="G12" s="18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6.5" x14ac:dyDescent="0.3">
      <c r="B13" s="24">
        <f t="shared" si="1"/>
        <v>8</v>
      </c>
      <c r="C13" s="362" t="s">
        <v>834</v>
      </c>
      <c r="D13" s="370" t="s">
        <v>19</v>
      </c>
      <c r="E13" s="174"/>
      <c r="F13" s="374" t="str">
        <f t="shared" si="0"/>
        <v/>
      </c>
      <c r="G13" s="18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49.5" x14ac:dyDescent="0.3">
      <c r="B14" s="24">
        <f t="shared" si="1"/>
        <v>9</v>
      </c>
      <c r="C14" s="362" t="s">
        <v>835</v>
      </c>
      <c r="D14" s="370" t="s">
        <v>19</v>
      </c>
      <c r="E14" s="174"/>
      <c r="F14" s="374" t="str">
        <f t="shared" si="0"/>
        <v/>
      </c>
      <c r="G14" s="18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16.5" x14ac:dyDescent="0.3">
      <c r="B15" s="24">
        <f t="shared" si="1"/>
        <v>10</v>
      </c>
      <c r="C15" s="362" t="s">
        <v>29</v>
      </c>
      <c r="D15" s="370" t="s">
        <v>19</v>
      </c>
      <c r="E15" s="174"/>
      <c r="F15" s="374" t="str">
        <f t="shared" si="0"/>
        <v/>
      </c>
      <c r="G15" s="18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3" x14ac:dyDescent="0.3">
      <c r="B16" s="24">
        <f t="shared" si="1"/>
        <v>11</v>
      </c>
      <c r="C16" s="362" t="s">
        <v>836</v>
      </c>
      <c r="D16" s="370" t="s">
        <v>19</v>
      </c>
      <c r="E16" s="174"/>
      <c r="F16" s="374" t="str">
        <f t="shared" si="0"/>
        <v/>
      </c>
      <c r="G16" s="18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33" x14ac:dyDescent="0.3">
      <c r="B17" s="24">
        <f t="shared" si="1"/>
        <v>12</v>
      </c>
      <c r="C17" s="362" t="s">
        <v>837</v>
      </c>
      <c r="D17" s="370" t="s">
        <v>21</v>
      </c>
      <c r="E17" s="174"/>
      <c r="F17" s="374" t="str">
        <f t="shared" si="0"/>
        <v/>
      </c>
      <c r="G17" s="18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33" x14ac:dyDescent="0.3">
      <c r="B18" s="24">
        <f t="shared" si="1"/>
        <v>13</v>
      </c>
      <c r="C18" s="362" t="s">
        <v>838</v>
      </c>
      <c r="D18" s="370" t="s">
        <v>21</v>
      </c>
      <c r="E18" s="174"/>
      <c r="F18" s="374" t="str">
        <f t="shared" si="0"/>
        <v/>
      </c>
      <c r="G18" s="187"/>
      <c r="H18" s="188"/>
      <c r="AB18" t="str">
        <f>IF(LEN($E18)=0,"N",_xlfn.IFNA(INDEX('RFP Project Manager'!$D$27:$D$32,MATCH($E18,'RFP Project Manager'!$D$27:$D$32,0)),"Error -- Availability entered in an incorrect format"))</f>
        <v>N</v>
      </c>
    </row>
    <row r="19" spans="2:28" ht="16.5" x14ac:dyDescent="0.3">
      <c r="B19" s="24">
        <f t="shared" si="1"/>
        <v>14</v>
      </c>
      <c r="C19" s="362" t="s">
        <v>30</v>
      </c>
      <c r="D19" s="370" t="s">
        <v>19</v>
      </c>
      <c r="E19" s="174"/>
      <c r="F19" s="374" t="str">
        <f t="shared" si="0"/>
        <v/>
      </c>
      <c r="G19" s="18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33" x14ac:dyDescent="0.3">
      <c r="B20" s="24">
        <f t="shared" si="1"/>
        <v>15</v>
      </c>
      <c r="C20" s="362" t="s">
        <v>839</v>
      </c>
      <c r="D20" s="370" t="s">
        <v>22</v>
      </c>
      <c r="E20" s="174"/>
      <c r="F20" s="374" t="str">
        <f t="shared" si="0"/>
        <v/>
      </c>
      <c r="G20" s="18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6.5" x14ac:dyDescent="0.3">
      <c r="B21" s="24">
        <f t="shared" si="1"/>
        <v>16</v>
      </c>
      <c r="C21" s="362" t="s">
        <v>840</v>
      </c>
      <c r="D21" s="370" t="s">
        <v>22</v>
      </c>
      <c r="E21" s="174"/>
      <c r="F21" s="374" t="str">
        <f t="shared" si="0"/>
        <v/>
      </c>
      <c r="G21" s="18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16.5" x14ac:dyDescent="0.3">
      <c r="B22" s="24">
        <f t="shared" si="1"/>
        <v>17</v>
      </c>
      <c r="C22" s="362" t="s">
        <v>841</v>
      </c>
      <c r="D22" s="370" t="s">
        <v>19</v>
      </c>
      <c r="E22" s="174"/>
      <c r="F22" s="374" t="str">
        <f t="shared" si="0"/>
        <v/>
      </c>
      <c r="G22" s="187"/>
      <c r="H22" s="188"/>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33.75" thickBot="1" x14ac:dyDescent="0.35">
      <c r="B23" s="24">
        <f t="shared" si="1"/>
        <v>18</v>
      </c>
      <c r="C23" s="367" t="s">
        <v>313</v>
      </c>
      <c r="D23" s="371" t="s">
        <v>21</v>
      </c>
      <c r="E23" s="174"/>
      <c r="F23" s="375" t="str">
        <f t="shared" si="0"/>
        <v/>
      </c>
      <c r="G23" s="189"/>
      <c r="H23" s="190"/>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17.25" customHeight="1" thickBot="1" x14ac:dyDescent="0.3">
      <c r="B24" s="24"/>
      <c r="C24" s="31" t="s">
        <v>14</v>
      </c>
      <c r="D24" s="111" t="s">
        <v>20</v>
      </c>
      <c r="E24" s="191"/>
      <c r="F24" s="191"/>
      <c r="G24" s="191"/>
      <c r="H24" s="192"/>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33" x14ac:dyDescent="0.3">
      <c r="B25" s="24">
        <f>B23+1</f>
        <v>19</v>
      </c>
      <c r="C25" s="360" t="s">
        <v>31</v>
      </c>
      <c r="D25" s="369" t="s">
        <v>19</v>
      </c>
      <c r="E25" s="170"/>
      <c r="F25" s="171" t="str">
        <f t="shared" ref="F25:F51" si="2">IF($C$4="Primary Vendor Module Name Here","",$C$4)</f>
        <v/>
      </c>
      <c r="G25" s="185"/>
      <c r="H25" s="186"/>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49.5" x14ac:dyDescent="0.3">
      <c r="B26" s="24">
        <f>B25+1</f>
        <v>20</v>
      </c>
      <c r="C26" s="362" t="s">
        <v>842</v>
      </c>
      <c r="D26" s="370" t="s">
        <v>19</v>
      </c>
      <c r="E26" s="174"/>
      <c r="F26" s="175" t="str">
        <f t="shared" si="2"/>
        <v/>
      </c>
      <c r="G26" s="18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16.5" x14ac:dyDescent="0.3">
      <c r="B27" s="24">
        <f t="shared" ref="B27:B39" si="3">B26+1</f>
        <v>21</v>
      </c>
      <c r="C27" s="362" t="s">
        <v>843</v>
      </c>
      <c r="D27" s="370" t="s">
        <v>19</v>
      </c>
      <c r="E27" s="174"/>
      <c r="F27" s="175" t="str">
        <f t="shared" si="2"/>
        <v/>
      </c>
      <c r="G27" s="187"/>
      <c r="H27" s="188"/>
      <c r="AB27" t="str">
        <f>IF(LEN($E27)=0,"N",_xlfn.IFNA(INDEX('RFP Project Manager'!$D$27:$D$32,MATCH($E27,'RFP Project Manager'!$D$27:$D$32,0)),"Error -- Availability entered in an incorrect format"))</f>
        <v>N</v>
      </c>
    </row>
    <row r="28" spans="2:28" ht="33" x14ac:dyDescent="0.3">
      <c r="B28" s="24">
        <f t="shared" si="3"/>
        <v>22</v>
      </c>
      <c r="C28" s="362" t="s">
        <v>32</v>
      </c>
      <c r="D28" s="370" t="s">
        <v>19</v>
      </c>
      <c r="E28" s="174"/>
      <c r="F28" s="175" t="str">
        <f t="shared" si="2"/>
        <v/>
      </c>
      <c r="G28" s="187"/>
      <c r="H28" s="188"/>
      <c r="AB28" t="str">
        <f>IF(LEN($E28)=0,"N",_xlfn.IFNA(INDEX('RFP Project Manager'!$D$27:$D$32,MATCH($E28,'RFP Project Manager'!$D$27:$D$32,0)),"Error -- Availability entered in an incorrect format"))</f>
        <v>N</v>
      </c>
    </row>
    <row r="29" spans="2:28" ht="33" x14ac:dyDescent="0.3">
      <c r="B29" s="24">
        <f t="shared" si="3"/>
        <v>23</v>
      </c>
      <c r="C29" s="362" t="s">
        <v>844</v>
      </c>
      <c r="D29" s="370" t="s">
        <v>19</v>
      </c>
      <c r="E29" s="174"/>
      <c r="F29" s="175" t="str">
        <f t="shared" si="2"/>
        <v/>
      </c>
      <c r="G29" s="187"/>
      <c r="H29" s="188"/>
      <c r="AB29" t="str">
        <f>IF(LEN($E29)=0,"N",_xlfn.IFNA(INDEX('RFP Project Manager'!$D$27:$D$32,MATCH($E29,'RFP Project Manager'!$D$27:$D$32,0)),"Error -- Availability entered in an incorrect format"))</f>
        <v>N</v>
      </c>
    </row>
    <row r="30" spans="2:28" ht="16.5" x14ac:dyDescent="0.3">
      <c r="B30" s="24">
        <f t="shared" si="3"/>
        <v>24</v>
      </c>
      <c r="C30" s="362" t="s">
        <v>845</v>
      </c>
      <c r="D30" s="370" t="s">
        <v>21</v>
      </c>
      <c r="E30" s="174"/>
      <c r="F30" s="175" t="str">
        <f t="shared" si="2"/>
        <v/>
      </c>
      <c r="G30" s="187"/>
      <c r="H30" s="188"/>
      <c r="AB30" t="str">
        <f>IF(LEN($E30)=0,"N",_xlfn.IFNA(INDEX('RFP Project Manager'!$D$27:$D$32,MATCH($E30,'RFP Project Manager'!$D$27:$D$32,0)),"Error -- Availability entered in an incorrect format"))</f>
        <v>N</v>
      </c>
    </row>
    <row r="31" spans="2:28" ht="16.5" x14ac:dyDescent="0.3">
      <c r="B31" s="24">
        <f t="shared" si="3"/>
        <v>25</v>
      </c>
      <c r="C31" s="362" t="s">
        <v>846</v>
      </c>
      <c r="D31" s="370" t="s">
        <v>22</v>
      </c>
      <c r="E31" s="174"/>
      <c r="F31" s="175" t="str">
        <f t="shared" si="2"/>
        <v/>
      </c>
      <c r="G31" s="187"/>
      <c r="H31" s="188"/>
      <c r="AB31" t="str">
        <f>IF(LEN($E31)=0,"N",_xlfn.IFNA(INDEX('RFP Project Manager'!$D$27:$D$32,MATCH($E31,'RFP Project Manager'!$D$27:$D$32,0)),"Error -- Availability entered in an incorrect format"))</f>
        <v>N</v>
      </c>
    </row>
    <row r="32" spans="2:28" ht="16.5" x14ac:dyDescent="0.3">
      <c r="B32" s="24">
        <f t="shared" si="3"/>
        <v>26</v>
      </c>
      <c r="C32" s="362" t="s">
        <v>847</v>
      </c>
      <c r="D32" s="370" t="s">
        <v>19</v>
      </c>
      <c r="E32" s="174"/>
      <c r="F32" s="175" t="str">
        <f t="shared" si="2"/>
        <v/>
      </c>
      <c r="G32" s="187"/>
      <c r="H32" s="188"/>
      <c r="AB32" t="str">
        <f>IF(LEN($E32)=0,"N",_xlfn.IFNA(INDEX('RFP Project Manager'!$D$27:$D$32,MATCH($E32,'RFP Project Manager'!$D$27:$D$32,0)),"Error -- Availability entered in an incorrect format"))</f>
        <v>N</v>
      </c>
    </row>
    <row r="33" spans="2:28" ht="33" x14ac:dyDescent="0.3">
      <c r="B33" s="24">
        <f t="shared" si="3"/>
        <v>27</v>
      </c>
      <c r="C33" s="362" t="s">
        <v>33</v>
      </c>
      <c r="D33" s="370" t="s">
        <v>19</v>
      </c>
      <c r="E33" s="174"/>
      <c r="F33" s="175" t="str">
        <f t="shared" si="2"/>
        <v/>
      </c>
      <c r="G33" s="187"/>
      <c r="H33" s="188"/>
      <c r="AB33" t="str">
        <f>IF(LEN($E33)=0,"N",_xlfn.IFNA(INDEX('RFP Project Manager'!$D$27:$D$32,MATCH($E33,'RFP Project Manager'!$D$27:$D$32,0)),"Error -- Availability entered in an incorrect format"))</f>
        <v>N</v>
      </c>
    </row>
    <row r="34" spans="2:28" ht="16.5" x14ac:dyDescent="0.3">
      <c r="B34" s="24">
        <f t="shared" si="3"/>
        <v>28</v>
      </c>
      <c r="C34" s="362" t="s">
        <v>848</v>
      </c>
      <c r="D34" s="370" t="s">
        <v>19</v>
      </c>
      <c r="E34" s="174"/>
      <c r="F34" s="175" t="str">
        <f t="shared" si="2"/>
        <v/>
      </c>
      <c r="G34" s="187"/>
      <c r="H34" s="188"/>
      <c r="AB34" t="str">
        <f>IF(LEN($E34)=0,"N",_xlfn.IFNA(INDEX('RFP Project Manager'!$D$27:$D$32,MATCH($E34,'RFP Project Manager'!$D$27:$D$32,0)),"Error -- Availability entered in an incorrect format"))</f>
        <v>N</v>
      </c>
    </row>
    <row r="35" spans="2:28" ht="16.5" x14ac:dyDescent="0.3">
      <c r="B35" s="24">
        <f t="shared" si="3"/>
        <v>29</v>
      </c>
      <c r="C35" s="362" t="s">
        <v>849</v>
      </c>
      <c r="D35" s="370" t="s">
        <v>19</v>
      </c>
      <c r="E35" s="174"/>
      <c r="F35" s="175" t="str">
        <f t="shared" si="2"/>
        <v/>
      </c>
      <c r="G35" s="187"/>
      <c r="H35" s="188"/>
      <c r="AB35" t="str">
        <f>IF(LEN($E35)=0,"N",_xlfn.IFNA(INDEX('RFP Project Manager'!$D$27:$D$32,MATCH($E35,'RFP Project Manager'!$D$27:$D$32,0)),"Error -- Availability entered in an incorrect format"))</f>
        <v>N</v>
      </c>
    </row>
    <row r="36" spans="2:28" ht="33" x14ac:dyDescent="0.3">
      <c r="B36" s="24">
        <f t="shared" si="3"/>
        <v>30</v>
      </c>
      <c r="C36" s="362" t="s">
        <v>34</v>
      </c>
      <c r="D36" s="370" t="s">
        <v>19</v>
      </c>
      <c r="E36" s="174"/>
      <c r="F36" s="175" t="str">
        <f t="shared" si="2"/>
        <v/>
      </c>
      <c r="G36" s="187"/>
      <c r="H36" s="188"/>
      <c r="AB36" t="str">
        <f>IF(LEN($E36)=0,"N",_xlfn.IFNA(INDEX('RFP Project Manager'!$D$27:$D$32,MATCH($E36,'RFP Project Manager'!$D$27:$D$32,0)),"Error -- Availability entered in an incorrect format"))</f>
        <v>N</v>
      </c>
    </row>
    <row r="37" spans="2:28" ht="49.5" x14ac:dyDescent="0.3">
      <c r="B37" s="24">
        <f t="shared" si="3"/>
        <v>31</v>
      </c>
      <c r="C37" s="362" t="s">
        <v>850</v>
      </c>
      <c r="D37" s="370" t="s">
        <v>22</v>
      </c>
      <c r="E37" s="174"/>
      <c r="F37" s="175" t="str">
        <f t="shared" si="2"/>
        <v/>
      </c>
      <c r="G37" s="187"/>
      <c r="H37" s="188"/>
      <c r="AB37" t="str">
        <f>IF(LEN($E37)=0,"N",_xlfn.IFNA(INDEX('RFP Project Manager'!$D$27:$D$32,MATCH($E37,'RFP Project Manager'!$D$27:$D$32,0)),"Error -- Availability entered in an incorrect format"))</f>
        <v>N</v>
      </c>
    </row>
    <row r="38" spans="2:28" ht="16.5" x14ac:dyDescent="0.3">
      <c r="B38" s="24">
        <f t="shared" si="3"/>
        <v>32</v>
      </c>
      <c r="C38" s="362" t="s">
        <v>851</v>
      </c>
      <c r="D38" s="370" t="s">
        <v>19</v>
      </c>
      <c r="E38" s="174"/>
      <c r="F38" s="175" t="str">
        <f t="shared" si="2"/>
        <v/>
      </c>
      <c r="G38" s="187"/>
      <c r="H38" s="188"/>
      <c r="AB38" t="str">
        <f>IF(LEN($E38)=0,"N",_xlfn.IFNA(INDEX('RFP Project Manager'!$D$27:$D$32,MATCH($E38,'RFP Project Manager'!$D$27:$D$32,0)),"Error -- Availability entered in an incorrect format"))</f>
        <v>N</v>
      </c>
    </row>
    <row r="39" spans="2:28" ht="50.25" thickBot="1" x14ac:dyDescent="0.35">
      <c r="B39" s="24">
        <f t="shared" si="3"/>
        <v>33</v>
      </c>
      <c r="C39" s="367" t="s">
        <v>35</v>
      </c>
      <c r="D39" s="371" t="s">
        <v>19</v>
      </c>
      <c r="E39" s="174"/>
      <c r="F39" s="179" t="str">
        <f t="shared" si="2"/>
        <v/>
      </c>
      <c r="G39" s="189"/>
      <c r="H39" s="190"/>
      <c r="AB39" t="str">
        <f>IF(LEN($E39)=0,"N",_xlfn.IFNA(INDEX('RFP Project Manager'!$D$27:$D$32,MATCH($E39,'RFP Project Manager'!$D$27:$D$32,0)),"Error -- Availability entered in an incorrect format"))</f>
        <v>N</v>
      </c>
    </row>
    <row r="40" spans="2:28" ht="17.25" customHeight="1" thickBot="1" x14ac:dyDescent="0.3">
      <c r="B40" s="24"/>
      <c r="C40" s="31" t="s">
        <v>15</v>
      </c>
      <c r="D40" s="111" t="s">
        <v>20</v>
      </c>
      <c r="E40" s="191"/>
      <c r="F40" s="191"/>
      <c r="G40" s="191"/>
      <c r="H40" s="192"/>
      <c r="AB40" t="str">
        <f>IF(LEN($E40)=0,"N",_xlfn.IFNA(INDEX('RFP Project Manager'!$D$27:$D$32,MATCH($E40,'RFP Project Manager'!$D$27:$D$32,0)),"Error -- Availability entered in an incorrect format"))</f>
        <v>N</v>
      </c>
    </row>
    <row r="41" spans="2:28" ht="33" x14ac:dyDescent="0.3">
      <c r="B41" s="24">
        <f>B39+1</f>
        <v>34</v>
      </c>
      <c r="C41" s="360" t="s">
        <v>852</v>
      </c>
      <c r="D41" s="369" t="s">
        <v>19</v>
      </c>
      <c r="E41" s="170"/>
      <c r="F41" s="171" t="str">
        <f t="shared" si="2"/>
        <v/>
      </c>
      <c r="G41" s="185"/>
      <c r="H41" s="186"/>
      <c r="AB41" t="str">
        <f>IF(LEN($E41)=0,"N",_xlfn.IFNA(INDEX('RFP Project Manager'!$D$27:$D$32,MATCH($E41,'RFP Project Manager'!$D$27:$D$32,0)),"Error -- Availability entered in an incorrect format"))</f>
        <v>N</v>
      </c>
    </row>
    <row r="42" spans="2:28" ht="33" x14ac:dyDescent="0.3">
      <c r="B42" s="24">
        <f>B41+1</f>
        <v>35</v>
      </c>
      <c r="C42" s="362" t="s">
        <v>853</v>
      </c>
      <c r="D42" s="370" t="s">
        <v>19</v>
      </c>
      <c r="E42" s="174"/>
      <c r="F42" s="175" t="str">
        <f t="shared" si="2"/>
        <v/>
      </c>
      <c r="G42" s="187"/>
      <c r="H42" s="188"/>
      <c r="AB42" t="str">
        <f>IF(LEN($E42)=0,"N",_xlfn.IFNA(INDEX('RFP Project Manager'!$D$27:$D$32,MATCH($E42,'RFP Project Manager'!$D$27:$D$32,0)),"Error -- Availability entered in an incorrect format"))</f>
        <v>N</v>
      </c>
    </row>
    <row r="43" spans="2:28" ht="33" x14ac:dyDescent="0.3">
      <c r="B43" s="24">
        <f t="shared" ref="B43:B51" si="4">B42+1</f>
        <v>36</v>
      </c>
      <c r="C43" s="362" t="s">
        <v>36</v>
      </c>
      <c r="D43" s="370" t="s">
        <v>22</v>
      </c>
      <c r="E43" s="174"/>
      <c r="F43" s="175" t="str">
        <f t="shared" si="2"/>
        <v/>
      </c>
      <c r="G43" s="187"/>
      <c r="H43" s="188"/>
      <c r="AB43" t="str">
        <f>IF(LEN($E43)=0,"N",_xlfn.IFNA(INDEX('RFP Project Manager'!$D$27:$D$32,MATCH($E43,'RFP Project Manager'!$D$27:$D$32,0)),"Error -- Availability entered in an incorrect format"))</f>
        <v>N</v>
      </c>
    </row>
    <row r="44" spans="2:28" ht="33" x14ac:dyDescent="0.3">
      <c r="B44" s="24">
        <f t="shared" si="4"/>
        <v>37</v>
      </c>
      <c r="C44" s="362" t="s">
        <v>37</v>
      </c>
      <c r="D44" s="370" t="s">
        <v>19</v>
      </c>
      <c r="E44" s="174"/>
      <c r="F44" s="175" t="str">
        <f t="shared" si="2"/>
        <v/>
      </c>
      <c r="G44" s="187"/>
      <c r="H44" s="188"/>
      <c r="AB44" t="str">
        <f>IF(LEN($E44)=0,"N",_xlfn.IFNA(INDEX('RFP Project Manager'!$D$27:$D$32,MATCH($E44,'RFP Project Manager'!$D$27:$D$32,0)),"Error -- Availability entered in an incorrect format"))</f>
        <v>N</v>
      </c>
    </row>
    <row r="45" spans="2:28" ht="16.5" x14ac:dyDescent="0.3">
      <c r="B45" s="24">
        <f t="shared" si="4"/>
        <v>38</v>
      </c>
      <c r="C45" s="362" t="s">
        <v>38</v>
      </c>
      <c r="D45" s="370" t="s">
        <v>19</v>
      </c>
      <c r="E45" s="174"/>
      <c r="F45" s="175" t="str">
        <f t="shared" si="2"/>
        <v/>
      </c>
      <c r="G45" s="187"/>
      <c r="H45" s="188"/>
      <c r="AB45" t="str">
        <f>IF(LEN($E45)=0,"N",_xlfn.IFNA(INDEX('RFP Project Manager'!$D$27:$D$32,MATCH($E45,'RFP Project Manager'!$D$27:$D$32,0)),"Error -- Availability entered in an incorrect format"))</f>
        <v>N</v>
      </c>
    </row>
    <row r="46" spans="2:28" ht="33" x14ac:dyDescent="0.3">
      <c r="B46" s="24">
        <f t="shared" si="4"/>
        <v>39</v>
      </c>
      <c r="C46" s="362" t="s">
        <v>39</v>
      </c>
      <c r="D46" s="370" t="s">
        <v>22</v>
      </c>
      <c r="E46" s="174"/>
      <c r="F46" s="175" t="str">
        <f t="shared" si="2"/>
        <v/>
      </c>
      <c r="G46" s="187"/>
      <c r="H46" s="188"/>
      <c r="AB46" t="str">
        <f>IF(LEN($E46)=0,"N",_xlfn.IFNA(INDEX('RFP Project Manager'!$D$27:$D$32,MATCH($E46,'RFP Project Manager'!$D$27:$D$32,0)),"Error -- Availability entered in an incorrect format"))</f>
        <v>N</v>
      </c>
    </row>
    <row r="47" spans="2:28" ht="33" x14ac:dyDescent="0.3">
      <c r="B47" s="24">
        <f t="shared" si="4"/>
        <v>40</v>
      </c>
      <c r="C47" s="362" t="s">
        <v>854</v>
      </c>
      <c r="D47" s="370" t="s">
        <v>19</v>
      </c>
      <c r="E47" s="174"/>
      <c r="F47" s="175" t="str">
        <f t="shared" si="2"/>
        <v/>
      </c>
      <c r="G47" s="187"/>
      <c r="H47" s="188"/>
      <c r="AB47" t="str">
        <f>IF(LEN($E47)=0,"N",_xlfn.IFNA(INDEX('RFP Project Manager'!$D$27:$D$32,MATCH($E47,'RFP Project Manager'!$D$27:$D$32,0)),"Error -- Availability entered in an incorrect format"))</f>
        <v>N</v>
      </c>
    </row>
    <row r="48" spans="2:28" ht="33" x14ac:dyDescent="0.3">
      <c r="B48" s="24">
        <f t="shared" si="4"/>
        <v>41</v>
      </c>
      <c r="C48" s="362" t="s">
        <v>855</v>
      </c>
      <c r="D48" s="370" t="s">
        <v>19</v>
      </c>
      <c r="E48" s="174"/>
      <c r="F48" s="175" t="str">
        <f t="shared" si="2"/>
        <v/>
      </c>
      <c r="G48" s="187"/>
      <c r="H48" s="188"/>
      <c r="AB48" t="str">
        <f>IF(LEN($E48)=0,"N",_xlfn.IFNA(INDEX('RFP Project Manager'!$D$27:$D$32,MATCH($E48,'RFP Project Manager'!$D$27:$D$32,0)),"Error -- Availability entered in an incorrect format"))</f>
        <v>N</v>
      </c>
    </row>
    <row r="49" spans="2:28" ht="33" x14ac:dyDescent="0.3">
      <c r="B49" s="24">
        <f t="shared" si="4"/>
        <v>42</v>
      </c>
      <c r="C49" s="362" t="s">
        <v>40</v>
      </c>
      <c r="D49" s="370" t="s">
        <v>19</v>
      </c>
      <c r="E49" s="174"/>
      <c r="F49" s="175" t="str">
        <f t="shared" si="2"/>
        <v/>
      </c>
      <c r="G49" s="187"/>
      <c r="H49" s="188"/>
      <c r="AB49" t="str">
        <f>IF(LEN($E49)=0,"N",_xlfn.IFNA(INDEX('RFP Project Manager'!$D$27:$D$32,MATCH($E49,'RFP Project Manager'!$D$27:$D$32,0)),"Error -- Availability entered in an incorrect format"))</f>
        <v>N</v>
      </c>
    </row>
    <row r="50" spans="2:28" ht="33" x14ac:dyDescent="0.3">
      <c r="B50" s="24">
        <f t="shared" si="4"/>
        <v>43</v>
      </c>
      <c r="C50" s="362" t="s">
        <v>41</v>
      </c>
      <c r="D50" s="370" t="s">
        <v>19</v>
      </c>
      <c r="E50" s="174"/>
      <c r="F50" s="175" t="str">
        <f t="shared" si="2"/>
        <v/>
      </c>
      <c r="G50" s="187"/>
      <c r="H50" s="188"/>
      <c r="AB50" t="str">
        <f>IF(LEN($E50)=0,"N",_xlfn.IFNA(INDEX('RFP Project Manager'!$D$27:$D$32,MATCH($E50,'RFP Project Manager'!$D$27:$D$32,0)),"Error -- Availability entered in an incorrect format"))</f>
        <v>N</v>
      </c>
    </row>
    <row r="51" spans="2:28" ht="33.75" thickBot="1" x14ac:dyDescent="0.35">
      <c r="B51" s="24">
        <f t="shared" si="4"/>
        <v>44</v>
      </c>
      <c r="C51" s="367" t="s">
        <v>856</v>
      </c>
      <c r="D51" s="371" t="s">
        <v>21</v>
      </c>
      <c r="E51" s="178"/>
      <c r="F51" s="179" t="str">
        <f t="shared" si="2"/>
        <v/>
      </c>
      <c r="G51" s="189"/>
      <c r="H51" s="190"/>
      <c r="AB51" t="str">
        <f>IF(LEN($E51)=0,"N",_xlfn.IFNA(INDEX('RFP Project Manager'!$D$27:$D$32,MATCH($E51,'RFP Project Manager'!$D$27:$D$32,0)),"Error -- Availability entered in an incorrect format"))</f>
        <v>N</v>
      </c>
    </row>
    <row r="52" spans="2:28" x14ac:dyDescent="0.25">
      <c r="AB52" t="str">
        <f>IF(LEN($E52)=0,"N",_xlfn.IFNA(INDEX('RFP Project Manager'!$D$27:$D$32,MATCH($E52,'RFP Project Manager'!$D$27:$D$32,0)),"Error -- Availability entered in an incorrect format"))</f>
        <v>N</v>
      </c>
    </row>
    <row r="53" spans="2:28" x14ac:dyDescent="0.25">
      <c r="AB53" t="str">
        <f>IF(LEN($E53)=0,"N",_xlfn.IFNA(INDEX('RFP Project Manager'!$D$27:$D$32,MATCH($E53,'RFP Project Manager'!$D$27:$D$32,0)),"Error -- Availability entered in an incorrect format"))</f>
        <v>N</v>
      </c>
    </row>
    <row r="54" spans="2:28" x14ac:dyDescent="0.25">
      <c r="AB54" t="str">
        <f>IF(LEN($E54)=0,"N",_xlfn.IFNA(INDEX('RFP Project Manager'!$D$27:$D$32,MATCH($E54,'RFP Project Manager'!$D$27:$D$32,0)),"Error -- Availability entered in an incorrect format"))</f>
        <v>N</v>
      </c>
    </row>
    <row r="55" spans="2:28" x14ac:dyDescent="0.25">
      <c r="AB55" t="str">
        <f>IF(LEN($E55)=0,"N",_xlfn.IFNA(INDEX('RFP Project Manager'!$D$27:$D$32,MATCH($E55,'RFP Project Manager'!$D$27:$D$32,0)),"Error -- Availability entered in an incorrect format"))</f>
        <v>N</v>
      </c>
    </row>
    <row r="56" spans="2:28" x14ac:dyDescent="0.25">
      <c r="AB56" t="str">
        <f>IF(LEN($E56)=0,"N",_xlfn.IFNA(INDEX('RFP Project Manager'!$D$27:$D$32,MATCH($E56,'RFP Project Manager'!$D$27:$D$32,0)),"Error -- Availability entered in an incorrect format"))</f>
        <v>N</v>
      </c>
    </row>
    <row r="57" spans="2:28" x14ac:dyDescent="0.25">
      <c r="AB57" t="str">
        <f>IF(LEN($E57)=0,"N",_xlfn.IFNA(INDEX('RFP Project Manager'!$D$27:$D$32,MATCH($E57,'RFP Project Manager'!$D$27:$D$32,0)),"Error -- Availability entered in an incorrect format"))</f>
        <v>N</v>
      </c>
    </row>
    <row r="58" spans="2:28" x14ac:dyDescent="0.25">
      <c r="AB58" t="str">
        <f>IF(LEN($E58)=0,"N",_xlfn.IFNA(INDEX('RFP Project Manager'!$D$27:$D$32,MATCH($E58,'RFP Project Manager'!$D$27:$D$32,0)),"Error -- Availability entered in an incorrect format"))</f>
        <v>N</v>
      </c>
    </row>
    <row r="59" spans="2:28" x14ac:dyDescent="0.25">
      <c r="AB59" t="str">
        <f>IF(LEN($E59)=0,"N",_xlfn.IFNA(INDEX('RFP Project Manager'!$D$27:$D$32,MATCH($E59,'RFP Project Manager'!$D$27:$D$32,0)),"Error -- Availability entered in an incorrect format"))</f>
        <v>N</v>
      </c>
    </row>
    <row r="60" spans="2:28" x14ac:dyDescent="0.25">
      <c r="AB60" t="str">
        <f>IF(LEN($E60)=0,"N",_xlfn.IFNA(INDEX('RFP Project Manager'!$D$27:$D$32,MATCH($E60,'RFP Project Manager'!$D$27:$D$32,0)),"Error -- Availability entered in an incorrect format"))</f>
        <v>N</v>
      </c>
    </row>
    <row r="61" spans="2:28" x14ac:dyDescent="0.25">
      <c r="AB61" t="str">
        <f>IF(LEN($E61)=0,"N",_xlfn.IFNA(INDEX('RFP Project Manager'!$D$27:$D$32,MATCH($E61,'RFP Project Manager'!$D$27:$D$32,0)),"Error -- Availability entered in an incorrect format"))</f>
        <v>N</v>
      </c>
    </row>
    <row r="62" spans="2:28" x14ac:dyDescent="0.25">
      <c r="AB62" t="str">
        <f>IF(LEN($E62)=0,"N",_xlfn.IFNA(INDEX('RFP Project Manager'!$D$27:$D$32,MATCH($E62,'RFP Project Manager'!$D$27:$D$32,0)),"Error -- Availability entered in an incorrect format"))</f>
        <v>N</v>
      </c>
    </row>
    <row r="63" spans="2:28" x14ac:dyDescent="0.25">
      <c r="AB63" t="str">
        <f>IF(LEN($E63)=0,"N",_xlfn.IFNA(INDEX('RFP Project Manager'!$D$27:$D$32,MATCH($E63,'RFP Project Manager'!$D$27:$D$32,0)),"Error -- Availability entered in an incorrect format"))</f>
        <v>N</v>
      </c>
    </row>
    <row r="64" spans="2: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yQv6S0b9K5bILPUpxRRFp9jlVfmv+ic+NHxxtz4RrakWUDoQHD9VLNVBm4+KuxKTweVOSfO2fpOEWGOCkpkzog==" saltValue="LdMCAv8g/pt19DYcAbywxg==" spinCount="100000" sheet="1" objects="1" scenarios="1" selectLockedCells="1"/>
  <mergeCells count="2">
    <mergeCell ref="C1:H1"/>
    <mergeCell ref="C2:H2"/>
  </mergeCells>
  <dataValidations xWindow="1363" yWindow="391" count="3">
    <dataValidation allowBlank="1" showInputMessage="1" showErrorMessage="1" promptTitle="Additional Product Requirement" prompt="Specify product or module required if the functionality is available outside of the base product offering" sqref="F6:F23 F25:F39 F41:F51"/>
    <dataValidation type="list" allowBlank="1" showInputMessage="1" showErrorMessage="1" errorTitle="Entry Error" error="Availability entered in incorrect format_x000a_" prompt="Y - Yes_x000a_R - Reporting_x000a_T - Third Party_x000a_F - Future_x000a_N - No" sqref="E25:E39">
      <formula1>$D$44:$D$49</formula1>
    </dataValidation>
    <dataValidation type="list" allowBlank="1" showInputMessage="1" showErrorMessage="1" errorTitle="Entry Error" error="Availability entered in incorrect format_x000a_" prompt="Y - Yes_x000a_R - Reporting_x000a_T - Third Party_x000a_F - Future_x000a_N - No" sqref="E41:E51">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63" yWindow="391"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C193"/>
  <sheetViews>
    <sheetView showGridLines="0" workbookViewId="0">
      <pane xSplit="2" ySplit="4" topLeftCell="C8"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Vendor Management</v>
      </c>
      <c r="D2" s="541"/>
      <c r="E2" s="541"/>
      <c r="F2" s="541"/>
      <c r="G2" s="541"/>
      <c r="H2" s="541"/>
      <c r="AA2" s="109" t="s">
        <v>1263</v>
      </c>
      <c r="AB2" s="118" t="s">
        <v>1223</v>
      </c>
      <c r="AC2" s="112">
        <f>SUBTOTAL(3,B6:B180)</f>
        <v>26</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7.25" customHeight="1" thickBot="1" x14ac:dyDescent="0.35">
      <c r="B5" s="15"/>
      <c r="C5" s="28" t="s">
        <v>779</v>
      </c>
      <c r="D5" s="29"/>
      <c r="E5" s="29"/>
      <c r="F5" s="29"/>
      <c r="G5" s="29"/>
      <c r="H5" s="30"/>
      <c r="AA5" s="1"/>
      <c r="AB5" s="118"/>
      <c r="AC5" s="34" t="s">
        <v>1225</v>
      </c>
    </row>
    <row r="6" spans="2:29" ht="16.5" x14ac:dyDescent="0.3">
      <c r="B6" s="24">
        <v>1</v>
      </c>
      <c r="C6" s="360" t="s">
        <v>8</v>
      </c>
      <c r="D6" s="369" t="s">
        <v>19</v>
      </c>
      <c r="E6" s="170"/>
      <c r="F6" s="171" t="str">
        <f t="shared" ref="F6:F22" si="0">IF($C$4="Primary Vendor Module Name Here","",$C$4)</f>
        <v/>
      </c>
      <c r="G6" s="185"/>
      <c r="H6" s="186"/>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B6+1</f>
        <v>2</v>
      </c>
      <c r="C7" s="362" t="s">
        <v>857</v>
      </c>
      <c r="D7" s="370" t="s">
        <v>19</v>
      </c>
      <c r="E7" s="174"/>
      <c r="F7" s="175" t="str">
        <f t="shared" si="0"/>
        <v/>
      </c>
      <c r="G7" s="187"/>
      <c r="H7" s="188"/>
      <c r="AB7" t="str">
        <f>IF(LEN($E7)=0,"N",_xlfn.IFNA(INDEX('RFP Project Manager'!$D$27:$D$32,MATCH($E7,'RFP Project Manager'!$D$27:$D$32,0)),"Error -- Availability entered in an incorrect format"))</f>
        <v>N</v>
      </c>
    </row>
    <row r="8" spans="2:29" ht="49.5" x14ac:dyDescent="0.3">
      <c r="B8" s="24">
        <f t="shared" ref="B8:B22" si="1">B7+1</f>
        <v>3</v>
      </c>
      <c r="C8" s="362" t="s">
        <v>1272</v>
      </c>
      <c r="D8" s="370" t="s">
        <v>19</v>
      </c>
      <c r="E8" s="174"/>
      <c r="F8" s="175" t="str">
        <f t="shared" si="0"/>
        <v/>
      </c>
      <c r="G8" s="187"/>
      <c r="H8" s="188"/>
      <c r="AB8" t="str">
        <f>IF(LEN($E8)=0,"N",_xlfn.IFNA(INDEX('RFP Project Manager'!$D$27:$D$32,MATCH($E8,'RFP Project Manager'!$D$27:$D$32,0)),"Error -- Availability entered in an incorrect format"))</f>
        <v>N</v>
      </c>
    </row>
    <row r="9" spans="2:29" ht="16.5" x14ac:dyDescent="0.3">
      <c r="B9" s="24">
        <f t="shared" si="1"/>
        <v>4</v>
      </c>
      <c r="C9" s="362" t="s">
        <v>18</v>
      </c>
      <c r="D9" s="370" t="s">
        <v>19</v>
      </c>
      <c r="E9" s="174"/>
      <c r="F9" s="175" t="str">
        <f t="shared" si="0"/>
        <v/>
      </c>
      <c r="G9" s="187"/>
      <c r="H9" s="188"/>
      <c r="AB9" t="str">
        <f>IF(LEN($E9)=0,"N",_xlfn.IFNA(INDEX('RFP Project Manager'!$D$27:$D$32,MATCH($E9,'RFP Project Manager'!$D$27:$D$32,0)),"Error -- Availability entered in an incorrect format"))</f>
        <v>N</v>
      </c>
    </row>
    <row r="10" spans="2:29" ht="33" x14ac:dyDescent="0.3">
      <c r="B10" s="24">
        <f t="shared" si="1"/>
        <v>5</v>
      </c>
      <c r="C10" s="362" t="s">
        <v>858</v>
      </c>
      <c r="D10" s="370" t="s">
        <v>19</v>
      </c>
      <c r="E10" s="174"/>
      <c r="F10" s="175" t="str">
        <f t="shared" si="0"/>
        <v/>
      </c>
      <c r="G10" s="187"/>
      <c r="H10" s="188"/>
      <c r="AB10" t="str">
        <f>IF(LEN($E10)=0,"N",_xlfn.IFNA(INDEX('RFP Project Manager'!$D$27:$D$32,MATCH($E10,'RFP Project Manager'!$D$27:$D$32,0)),"Error -- Availability entered in an incorrect format"))</f>
        <v>N</v>
      </c>
    </row>
    <row r="11" spans="2:29" ht="33" x14ac:dyDescent="0.3">
      <c r="B11" s="24">
        <f t="shared" si="1"/>
        <v>6</v>
      </c>
      <c r="C11" s="362" t="s">
        <v>859</v>
      </c>
      <c r="D11" s="370" t="s">
        <v>21</v>
      </c>
      <c r="E11" s="174"/>
      <c r="F11" s="175" t="str">
        <f t="shared" si="0"/>
        <v/>
      </c>
      <c r="G11" s="187"/>
      <c r="H11" s="188"/>
      <c r="AB11" t="str">
        <f>IF(LEN($E11)=0,"N",_xlfn.IFNA(INDEX('RFP Project Manager'!$D$27:$D$32,MATCH($E11,'RFP Project Manager'!$D$27:$D$32,0)),"Error -- Availability entered in an incorrect format"))</f>
        <v>N</v>
      </c>
    </row>
    <row r="12" spans="2:29" ht="33" x14ac:dyDescent="0.3">
      <c r="B12" s="24">
        <f t="shared" si="1"/>
        <v>7</v>
      </c>
      <c r="C12" s="362" t="s">
        <v>860</v>
      </c>
      <c r="D12" s="370" t="s">
        <v>19</v>
      </c>
      <c r="E12" s="174"/>
      <c r="F12" s="175" t="str">
        <f t="shared" si="0"/>
        <v/>
      </c>
      <c r="G12" s="18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33" x14ac:dyDescent="0.3">
      <c r="B13" s="24">
        <f t="shared" si="1"/>
        <v>8</v>
      </c>
      <c r="C13" s="362" t="s">
        <v>861</v>
      </c>
      <c r="D13" s="370" t="s">
        <v>19</v>
      </c>
      <c r="E13" s="174"/>
      <c r="F13" s="175" t="str">
        <f t="shared" si="0"/>
        <v/>
      </c>
      <c r="G13" s="18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33" x14ac:dyDescent="0.3">
      <c r="B14" s="24">
        <f t="shared" si="1"/>
        <v>9</v>
      </c>
      <c r="C14" s="362" t="s">
        <v>24</v>
      </c>
      <c r="D14" s="370" t="s">
        <v>19</v>
      </c>
      <c r="E14" s="174"/>
      <c r="F14" s="175" t="str">
        <f t="shared" si="0"/>
        <v/>
      </c>
      <c r="G14" s="18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33" x14ac:dyDescent="0.3">
      <c r="B15" s="24">
        <f t="shared" si="1"/>
        <v>10</v>
      </c>
      <c r="C15" s="362" t="s">
        <v>862</v>
      </c>
      <c r="D15" s="370" t="s">
        <v>22</v>
      </c>
      <c r="E15" s="174"/>
      <c r="F15" s="175" t="str">
        <f t="shared" si="0"/>
        <v/>
      </c>
      <c r="G15" s="18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3" x14ac:dyDescent="0.3">
      <c r="B16" s="24">
        <f t="shared" si="1"/>
        <v>11</v>
      </c>
      <c r="C16" s="362" t="s">
        <v>863</v>
      </c>
      <c r="D16" s="370" t="s">
        <v>22</v>
      </c>
      <c r="E16" s="174"/>
      <c r="F16" s="175" t="str">
        <f t="shared" si="0"/>
        <v/>
      </c>
      <c r="G16" s="18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33" x14ac:dyDescent="0.3">
      <c r="B17" s="24">
        <f t="shared" si="1"/>
        <v>12</v>
      </c>
      <c r="C17" s="362" t="s">
        <v>864</v>
      </c>
      <c r="D17" s="370" t="s">
        <v>19</v>
      </c>
      <c r="E17" s="174"/>
      <c r="F17" s="175" t="str">
        <f t="shared" si="0"/>
        <v/>
      </c>
      <c r="G17" s="18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49.5" x14ac:dyDescent="0.3">
      <c r="B18" s="24">
        <f t="shared" si="1"/>
        <v>13</v>
      </c>
      <c r="C18" s="362" t="s">
        <v>23</v>
      </c>
      <c r="D18" s="370" t="s">
        <v>19</v>
      </c>
      <c r="E18" s="174"/>
      <c r="F18" s="175" t="str">
        <f t="shared" si="0"/>
        <v/>
      </c>
      <c r="G18" s="187"/>
      <c r="H18" s="188"/>
      <c r="AB18" t="str">
        <f>IF(LEN($E18)=0,"N",_xlfn.IFNA(INDEX('RFP Project Manager'!$D$27:$D$32,MATCH($E18,'RFP Project Manager'!$D$27:$D$32,0)),"Error -- Availability entered in an incorrect format"))</f>
        <v>N</v>
      </c>
    </row>
    <row r="19" spans="2:28" ht="33" x14ac:dyDescent="0.3">
      <c r="B19" s="24">
        <f t="shared" si="1"/>
        <v>14</v>
      </c>
      <c r="C19" s="362" t="s">
        <v>865</v>
      </c>
      <c r="D19" s="370" t="s">
        <v>19</v>
      </c>
      <c r="E19" s="174"/>
      <c r="F19" s="175" t="str">
        <f t="shared" si="0"/>
        <v/>
      </c>
      <c r="G19" s="18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33" x14ac:dyDescent="0.3">
      <c r="B20" s="24">
        <f t="shared" si="1"/>
        <v>15</v>
      </c>
      <c r="C20" s="362" t="s">
        <v>866</v>
      </c>
      <c r="D20" s="370" t="s">
        <v>19</v>
      </c>
      <c r="E20" s="174"/>
      <c r="F20" s="175" t="str">
        <f t="shared" si="0"/>
        <v/>
      </c>
      <c r="G20" s="18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6.5" x14ac:dyDescent="0.3">
      <c r="B21" s="24">
        <f t="shared" si="1"/>
        <v>16</v>
      </c>
      <c r="C21" s="362" t="s">
        <v>9</v>
      </c>
      <c r="D21" s="370" t="s">
        <v>21</v>
      </c>
      <c r="E21" s="174"/>
      <c r="F21" s="175" t="str">
        <f t="shared" si="0"/>
        <v/>
      </c>
      <c r="G21" s="18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17.25" thickBot="1" x14ac:dyDescent="0.35">
      <c r="B22" s="24">
        <f t="shared" si="1"/>
        <v>17</v>
      </c>
      <c r="C22" s="367" t="s">
        <v>867</v>
      </c>
      <c r="D22" s="371" t="s">
        <v>19</v>
      </c>
      <c r="E22" s="178"/>
      <c r="F22" s="179" t="str">
        <f t="shared" si="0"/>
        <v/>
      </c>
      <c r="G22" s="189"/>
      <c r="H22" s="190"/>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17.25" customHeight="1" thickBot="1" x14ac:dyDescent="0.3">
      <c r="B23" s="24"/>
      <c r="C23" s="28" t="s">
        <v>16</v>
      </c>
      <c r="D23" s="29"/>
      <c r="E23" s="193"/>
      <c r="F23" s="193"/>
      <c r="G23" s="193"/>
      <c r="H23" s="194"/>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B22+1</f>
        <v>18</v>
      </c>
      <c r="C24" s="360" t="s">
        <v>42</v>
      </c>
      <c r="D24" s="369" t="s">
        <v>19</v>
      </c>
      <c r="E24" s="170"/>
      <c r="F24" s="171" t="str">
        <f t="shared" ref="F24:F29" si="2">IF($C$4="Primary Vendor Module Name Here","",$C$4)</f>
        <v/>
      </c>
      <c r="G24" s="185"/>
      <c r="H24" s="186"/>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33" x14ac:dyDescent="0.3">
      <c r="B25" s="24">
        <f>B24+1</f>
        <v>19</v>
      </c>
      <c r="C25" s="362" t="s">
        <v>43</v>
      </c>
      <c r="D25" s="370" t="s">
        <v>19</v>
      </c>
      <c r="E25" s="174"/>
      <c r="F25" s="175" t="str">
        <f t="shared" si="2"/>
        <v/>
      </c>
      <c r="G25" s="18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33" x14ac:dyDescent="0.3">
      <c r="B26" s="24">
        <f>B25+1</f>
        <v>20</v>
      </c>
      <c r="C26" s="362" t="s">
        <v>44</v>
      </c>
      <c r="D26" s="370" t="s">
        <v>19</v>
      </c>
      <c r="E26" s="174"/>
      <c r="F26" s="175" t="str">
        <f t="shared" si="2"/>
        <v/>
      </c>
      <c r="G26" s="18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49.5" x14ac:dyDescent="0.3">
      <c r="B27" s="24">
        <f t="shared" ref="B27:B33" si="3">B26+1</f>
        <v>21</v>
      </c>
      <c r="C27" s="362" t="s">
        <v>45</v>
      </c>
      <c r="D27" s="370" t="s">
        <v>19</v>
      </c>
      <c r="E27" s="174"/>
      <c r="F27" s="175" t="str">
        <f t="shared" si="2"/>
        <v/>
      </c>
      <c r="G27" s="187"/>
      <c r="H27" s="188"/>
      <c r="AB27" t="str">
        <f>IF(LEN($E27)=0,"N",_xlfn.IFNA(INDEX('RFP Project Manager'!$D$27:$D$32,MATCH($E27,'RFP Project Manager'!$D$27:$D$32,0)),"Error -- Availability entered in an incorrect format"))</f>
        <v>N</v>
      </c>
    </row>
    <row r="28" spans="2:28" ht="33" x14ac:dyDescent="0.3">
      <c r="B28" s="24">
        <f t="shared" si="3"/>
        <v>22</v>
      </c>
      <c r="C28" s="362" t="s">
        <v>868</v>
      </c>
      <c r="D28" s="370" t="s">
        <v>19</v>
      </c>
      <c r="E28" s="174"/>
      <c r="F28" s="175" t="str">
        <f t="shared" si="2"/>
        <v/>
      </c>
      <c r="G28" s="187"/>
      <c r="H28" s="188"/>
      <c r="AB28" t="str">
        <f>IF(LEN($E28)=0,"N",_xlfn.IFNA(INDEX('RFP Project Manager'!$D$27:$D$32,MATCH($E28,'RFP Project Manager'!$D$27:$D$32,0)),"Error -- Availability entered in an incorrect format"))</f>
        <v>N</v>
      </c>
    </row>
    <row r="29" spans="2:28" ht="17.25" thickBot="1" x14ac:dyDescent="0.35">
      <c r="B29" s="24">
        <f t="shared" si="3"/>
        <v>23</v>
      </c>
      <c r="C29" s="367" t="s">
        <v>869</v>
      </c>
      <c r="D29" s="371" t="s">
        <v>21</v>
      </c>
      <c r="E29" s="178"/>
      <c r="F29" s="179" t="str">
        <f t="shared" si="2"/>
        <v/>
      </c>
      <c r="G29" s="189"/>
      <c r="H29" s="190"/>
      <c r="AB29" t="str">
        <f>IF(LEN($E29)=0,"N",_xlfn.IFNA(INDEX('RFP Project Manager'!$D$27:$D$32,MATCH($E29,'RFP Project Manager'!$D$27:$D$32,0)),"Error -- Availability entered in an incorrect format"))</f>
        <v>N</v>
      </c>
    </row>
    <row r="30" spans="2:28" ht="19.5" thickBot="1" x14ac:dyDescent="0.3">
      <c r="B30" s="24"/>
      <c r="C30" s="28" t="s">
        <v>17</v>
      </c>
      <c r="D30" s="29"/>
      <c r="E30" s="193"/>
      <c r="F30" s="193"/>
      <c r="G30" s="193"/>
      <c r="H30" s="194"/>
      <c r="AB30" t="str">
        <f>IF(LEN($E30)=0,"N",_xlfn.IFNA(INDEX('RFP Project Manager'!$D$27:$D$32,MATCH($E30,'RFP Project Manager'!$D$27:$D$32,0)),"Error -- Availability entered in an incorrect format"))</f>
        <v>N</v>
      </c>
    </row>
    <row r="31" spans="2:28" ht="33" x14ac:dyDescent="0.3">
      <c r="B31" s="24">
        <f>B29+1</f>
        <v>24</v>
      </c>
      <c r="C31" s="360" t="s">
        <v>780</v>
      </c>
      <c r="D31" s="369" t="s">
        <v>22</v>
      </c>
      <c r="E31" s="170"/>
      <c r="F31" s="171" t="str">
        <f>IF($C$4="Primary Vendor Module Name Here","",$C$4)</f>
        <v/>
      </c>
      <c r="G31" s="185"/>
      <c r="H31" s="186"/>
      <c r="AB31" t="str">
        <f>IF(LEN($E31)=0,"N",_xlfn.IFNA(INDEX('RFP Project Manager'!$D$27:$D$32,MATCH($E31,'RFP Project Manager'!$D$27:$D$32,0)),"Error -- Availability entered in an incorrect format"))</f>
        <v>N</v>
      </c>
    </row>
    <row r="32" spans="2:28" ht="49.5" x14ac:dyDescent="0.3">
      <c r="B32" s="24">
        <f t="shared" si="3"/>
        <v>25</v>
      </c>
      <c r="C32" s="362" t="s">
        <v>49</v>
      </c>
      <c r="D32" s="370" t="s">
        <v>19</v>
      </c>
      <c r="E32" s="174"/>
      <c r="F32" s="175" t="str">
        <f>IF($C$4="Primary Vendor Module Name Here","",$C$4)</f>
        <v/>
      </c>
      <c r="G32" s="187"/>
      <c r="H32" s="188"/>
      <c r="AB32" t="str">
        <f>IF(LEN($E32)=0,"N",_xlfn.IFNA(INDEX('RFP Project Manager'!$D$27:$D$32,MATCH($E32,'RFP Project Manager'!$D$27:$D$32,0)),"Error -- Availability entered in an incorrect format"))</f>
        <v>N</v>
      </c>
    </row>
    <row r="33" spans="2:28" ht="33.75" thickBot="1" x14ac:dyDescent="0.35">
      <c r="B33" s="24">
        <f t="shared" si="3"/>
        <v>26</v>
      </c>
      <c r="C33" s="367" t="s">
        <v>870</v>
      </c>
      <c r="D33" s="371" t="s">
        <v>19</v>
      </c>
      <c r="E33" s="178"/>
      <c r="F33" s="179" t="str">
        <f>IF($C$4="Primary Vendor Module Name Here","",$C$4)</f>
        <v/>
      </c>
      <c r="G33" s="189"/>
      <c r="H33" s="190"/>
      <c r="AB33" t="str">
        <f>IF(LEN($E33)=0,"N",_xlfn.IFNA(INDEX('RFP Project Manager'!$D$27:$D$32,MATCH($E33,'RFP Project Manager'!$D$27:$D$32,0)),"Error -- Availability entered in an incorrect format"))</f>
        <v>N</v>
      </c>
    </row>
    <row r="34" spans="2:28" ht="16.5" x14ac:dyDescent="0.25">
      <c r="B34" s="24"/>
      <c r="AB34" t="str">
        <f>IF(LEN($E34)=0,"N",_xlfn.IFNA(INDEX('RFP Project Manager'!$D$27:$D$32,MATCH($E34,'RFP Project Manager'!$D$27:$D$32,0)),"Error -- Availability entered in an incorrect format"))</f>
        <v>N</v>
      </c>
    </row>
    <row r="35" spans="2:28" x14ac:dyDescent="0.25">
      <c r="AB35" t="str">
        <f>IF(LEN($E35)=0,"N",_xlfn.IFNA(INDEX('RFP Project Manager'!$D$27:$D$32,MATCH($E35,'RFP Project Manager'!$D$27:$D$32,0)),"Error -- Availability entered in an incorrect format"))</f>
        <v>N</v>
      </c>
    </row>
    <row r="36" spans="2:28" x14ac:dyDescent="0.25">
      <c r="AB36" t="str">
        <f>IF(LEN($E36)=0,"N",_xlfn.IFNA(INDEX('RFP Project Manager'!$D$27:$D$32,MATCH($E36,'RFP Project Manager'!$D$27:$D$32,0)),"Error -- Availability entered in an incorrect format"))</f>
        <v>N</v>
      </c>
    </row>
    <row r="37" spans="2:28" x14ac:dyDescent="0.25">
      <c r="AB37" t="str">
        <f>IF(LEN($E37)=0,"N",_xlfn.IFNA(INDEX('RFP Project Manager'!$D$27:$D$32,MATCH($E37,'RFP Project Manager'!$D$27:$D$32,0)),"Error -- Availability entered in an incorrect format"))</f>
        <v>N</v>
      </c>
    </row>
    <row r="38" spans="2:28" x14ac:dyDescent="0.25">
      <c r="AB38" t="str">
        <f>IF(LEN($E38)=0,"N",_xlfn.IFNA(INDEX('RFP Project Manager'!$D$27:$D$32,MATCH($E38,'RFP Project Manager'!$D$27:$D$32,0)),"Error -- Availability entered in an incorrect format"))</f>
        <v>N</v>
      </c>
    </row>
    <row r="39" spans="2:28" x14ac:dyDescent="0.25">
      <c r="AB39" t="str">
        <f>IF(LEN($E39)=0,"N",_xlfn.IFNA(INDEX('RFP Project Manager'!$D$27:$D$32,MATCH($E39,'RFP Project Manager'!$D$27:$D$32,0)),"Error -- Availability entered in an incorrect format"))</f>
        <v>N</v>
      </c>
    </row>
    <row r="40" spans="2:28" x14ac:dyDescent="0.25">
      <c r="AB40" t="str">
        <f>IF(LEN($E40)=0,"N",_xlfn.IFNA(INDEX('RFP Project Manager'!$D$27:$D$32,MATCH($E40,'RFP Project Manager'!$D$27:$D$32,0)),"Error -- Availability entered in an incorrect format"))</f>
        <v>N</v>
      </c>
    </row>
    <row r="41" spans="2:28" x14ac:dyDescent="0.25">
      <c r="AB41" t="str">
        <f>IF(LEN($E41)=0,"N",_xlfn.IFNA(INDEX('RFP Project Manager'!$D$27:$D$32,MATCH($E41,'RFP Project Manager'!$D$27:$D$32,0)),"Error -- Availability entered in an incorrect format"))</f>
        <v>N</v>
      </c>
    </row>
    <row r="42" spans="2:28" x14ac:dyDescent="0.25">
      <c r="AB42" t="str">
        <f>IF(LEN($E42)=0,"N",_xlfn.IFNA(INDEX('RFP Project Manager'!$D$27:$D$32,MATCH($E42,'RFP Project Manager'!$D$27:$D$32,0)),"Error -- Availability entered in an incorrect format"))</f>
        <v>N</v>
      </c>
    </row>
    <row r="43" spans="2:28" x14ac:dyDescent="0.25">
      <c r="AB43" t="str">
        <f>IF(LEN($E43)=0,"N",_xlfn.IFNA(INDEX('RFP Project Manager'!$D$27:$D$32,MATCH($E43,'RFP Project Manager'!$D$27:$D$32,0)),"Error -- Availability entered in an incorrect format"))</f>
        <v>N</v>
      </c>
    </row>
    <row r="44" spans="2:28" x14ac:dyDescent="0.25">
      <c r="AB44" t="str">
        <f>IF(LEN($E44)=0,"N",_xlfn.IFNA(INDEX('RFP Project Manager'!$D$27:$D$32,MATCH($E44,'RFP Project Manager'!$D$27:$D$32,0)),"Error -- Availability entered in an incorrect format"))</f>
        <v>N</v>
      </c>
    </row>
    <row r="45" spans="2:28" x14ac:dyDescent="0.25">
      <c r="AB45" t="str">
        <f>IF(LEN($E45)=0,"N",_xlfn.IFNA(INDEX('RFP Project Manager'!$D$27:$D$32,MATCH($E45,'RFP Project Manager'!$D$27:$D$32,0)),"Error -- Availability entered in an incorrect format"))</f>
        <v>N</v>
      </c>
    </row>
    <row r="46" spans="2:28" x14ac:dyDescent="0.25">
      <c r="AB46" t="str">
        <f>IF(LEN($E46)=0,"N",_xlfn.IFNA(INDEX('RFP Project Manager'!$D$27:$D$32,MATCH($E46,'RFP Project Manager'!$D$27:$D$32,0)),"Error -- Availability entered in an incorrect format"))</f>
        <v>N</v>
      </c>
    </row>
    <row r="47" spans="2:28" x14ac:dyDescent="0.25">
      <c r="AB47" t="str">
        <f>IF(LEN($E47)=0,"N",_xlfn.IFNA(INDEX('RFP Project Manager'!$D$27:$D$32,MATCH($E47,'RFP Project Manager'!$D$27:$D$32,0)),"Error -- Availability entered in an incorrect format"))</f>
        <v>N</v>
      </c>
    </row>
    <row r="48" spans="2:28" x14ac:dyDescent="0.25">
      <c r="AB48" t="str">
        <f>IF(LEN($E48)=0,"N",_xlfn.IFNA(INDEX('RFP Project Manager'!$D$27:$D$32,MATCH($E48,'RFP Project Manager'!$D$27:$D$32,0)),"Error -- Availability entered in an incorrect format"))</f>
        <v>N</v>
      </c>
    </row>
    <row r="49" spans="28:28" x14ac:dyDescent="0.25">
      <c r="AB49" t="str">
        <f>IF(LEN($E49)=0,"N",_xlfn.IFNA(INDEX('RFP Project Manager'!$D$27:$D$32,MATCH($E49,'RFP Project Manager'!$D$27:$D$32,0)),"Error -- Availability entered in an incorrect format"))</f>
        <v>N</v>
      </c>
    </row>
    <row r="50" spans="28:28" x14ac:dyDescent="0.25">
      <c r="AB50" t="str">
        <f>IF(LEN($E50)=0,"N",_xlfn.IFNA(INDEX('RFP Project Manager'!$D$27:$D$32,MATCH($E50,'RFP Project Manager'!$D$27:$D$32,0)),"Error -- Availability entered in an incorrect format"))</f>
        <v>N</v>
      </c>
    </row>
    <row r="51" spans="28:28" x14ac:dyDescent="0.25">
      <c r="AB51" t="str">
        <f>IF(LEN($E51)=0,"N",_xlfn.IFNA(INDEX('RFP Project Manager'!$D$27:$D$32,MATCH($E51,'RFP Project Manager'!$D$27:$D$32,0)),"Error -- Availability entered in an incorrect format"))</f>
        <v>N</v>
      </c>
    </row>
    <row r="52" spans="28:28" x14ac:dyDescent="0.25">
      <c r="AB52" t="str">
        <f>IF(LEN($E52)=0,"N",_xlfn.IFNA(INDEX('RFP Project Manager'!$D$27:$D$32,MATCH($E52,'RFP Project Manager'!$D$27:$D$32,0)),"Error -- Availability entered in an incorrect format"))</f>
        <v>N</v>
      </c>
    </row>
    <row r="53" spans="28:28" x14ac:dyDescent="0.25">
      <c r="AB53" t="str">
        <f>IF(LEN($E53)=0,"N",_xlfn.IFNA(INDEX('RFP Project Manager'!$D$27:$D$32,MATCH($E53,'RFP Project Manager'!$D$27:$D$32,0)),"Error -- Availability entered in an incorrect format"))</f>
        <v>N</v>
      </c>
    </row>
    <row r="54" spans="28:28" x14ac:dyDescent="0.25">
      <c r="AB54" t="str">
        <f>IF(LEN($E54)=0,"N",_xlfn.IFNA(INDEX('RFP Project Manager'!$D$27:$D$32,MATCH($E54,'RFP Project Manager'!$D$27:$D$32,0)),"Error -- Availability entered in an incorrect format"))</f>
        <v>N</v>
      </c>
    </row>
    <row r="55" spans="28:28" x14ac:dyDescent="0.25">
      <c r="AB55" t="str">
        <f>IF(LEN($E55)=0,"N",_xlfn.IFNA(INDEX('RFP Project Manager'!$D$27:$D$32,MATCH($E55,'RFP Project Manager'!$D$27:$D$32,0)),"Error -- Availability entered in an incorrect format"))</f>
        <v>N</v>
      </c>
    </row>
    <row r="56" spans="28:28" x14ac:dyDescent="0.25">
      <c r="AB56" t="str">
        <f>IF(LEN($E56)=0,"N",_xlfn.IFNA(INDEX('RFP Project Manager'!$D$27:$D$32,MATCH($E56,'RFP Project Manager'!$D$27:$D$32,0)),"Error -- Availability entered in an incorrect format"))</f>
        <v>N</v>
      </c>
    </row>
    <row r="57" spans="28:28" x14ac:dyDescent="0.25">
      <c r="AB57" t="str">
        <f>IF(LEN($E57)=0,"N",_xlfn.IFNA(INDEX('RFP Project Manager'!$D$27:$D$32,MATCH($E57,'RFP Project Manager'!$D$27:$D$32,0)),"Error -- Availability entered in an incorrect format"))</f>
        <v>N</v>
      </c>
    </row>
    <row r="58" spans="28:28" x14ac:dyDescent="0.25">
      <c r="AB58" t="str">
        <f>IF(LEN($E58)=0,"N",_xlfn.IFNA(INDEX('RFP Project Manager'!$D$27:$D$32,MATCH($E58,'RFP Project Manager'!$D$27:$D$32,0)),"Error -- Availability entered in an incorrect format"))</f>
        <v>N</v>
      </c>
    </row>
    <row r="59" spans="28:28" x14ac:dyDescent="0.25">
      <c r="AB59" t="str">
        <f>IF(LEN($E59)=0,"N",_xlfn.IFNA(INDEX('RFP Project Manager'!$D$27:$D$32,MATCH($E59,'RFP Project Manager'!$D$27:$D$32,0)),"Error -- Availability entered in an incorrect format"))</f>
        <v>N</v>
      </c>
    </row>
    <row r="60" spans="28:28" x14ac:dyDescent="0.25">
      <c r="AB60" t="str">
        <f>IF(LEN($E60)=0,"N",_xlfn.IFNA(INDEX('RFP Project Manager'!$D$27:$D$32,MATCH($E60,'RFP Project Manager'!$D$27:$D$32,0)),"Error -- Availability entered in an incorrect format"))</f>
        <v>N</v>
      </c>
    </row>
    <row r="61" spans="28:28" x14ac:dyDescent="0.25">
      <c r="AB61" t="str">
        <f>IF(LEN($E61)=0,"N",_xlfn.IFNA(INDEX('RFP Project Manager'!$D$27:$D$32,MATCH($E61,'RFP Project Manager'!$D$27:$D$32,0)),"Error -- Availability entered in an incorrect format"))</f>
        <v>N</v>
      </c>
    </row>
    <row r="62" spans="28:28" x14ac:dyDescent="0.25">
      <c r="AB62" t="str">
        <f>IF(LEN($E62)=0,"N",_xlfn.IFNA(INDEX('RFP Project Manager'!$D$27:$D$32,MATCH($E62,'RFP Project Manager'!$D$27:$D$32,0)),"Error -- Availability entered in an incorrect format"))</f>
        <v>N</v>
      </c>
    </row>
    <row r="63" spans="28:28" x14ac:dyDescent="0.25">
      <c r="AB63" t="str">
        <f>IF(LEN($E63)=0,"N",_xlfn.IFNA(INDEX('RFP Project Manager'!$D$27:$D$32,MATCH($E63,'RFP Project Manager'!$D$27:$D$32,0)),"Error -- Availability entered in an incorrect format"))</f>
        <v>N</v>
      </c>
    </row>
    <row r="64" spans="28: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hpREtgNUevfv+eRAWn3gl4TqBheGQTwuLi7DTmhj16Tpr71Mii0nHXEsXDfMtrKEd+hLKW6kyYQ8fK/kKYsj+A==" saltValue="6n6bH8wJltsg4GtrZgozwQ==" spinCount="100000" sheet="1" objects="1" scenarios="1" selectLockedCells="1"/>
  <mergeCells count="2">
    <mergeCell ref="C1:H1"/>
    <mergeCell ref="C2:H2"/>
  </mergeCells>
  <dataValidations xWindow="1370" yWindow="692" count="4">
    <dataValidation type="list" allowBlank="1" showInputMessage="1" showErrorMessage="1" prompt="Y - Yes_x000a_R - Reporting_x000a_T - Third Party_x000a_F - Future_x000a_N - No" sqref="E30">
      <formula1>Availability</formula1>
    </dataValidation>
    <dataValidation allowBlank="1" showInputMessage="1" showErrorMessage="1" promptTitle="Additional Product Requirement" prompt="Specify product or module required if the functionality is available outside of the base product offering" sqref="F6:F22 F24:F29 F31:F33"/>
    <dataValidation type="list" allowBlank="1" showInputMessage="1" showErrorMessage="1" errorTitle="Entry Error" error="Availability entered in incorrect format_x000a_" prompt="Y - Yes_x000a_R - Reporting_x000a_T - Third Party_x000a_F - Future_x000a_N - No" sqref="E24:E29">
      <formula1>$D$44:$D$49</formula1>
    </dataValidation>
    <dataValidation type="list" allowBlank="1" showInputMessage="1" showErrorMessage="1" errorTitle="Entry Error" error="Availability entered in incorrect format_x000a_" prompt="Y - Yes_x000a_R - Reporting_x000a_T - Third Party_x000a_F - Future_x000a_N - No" sqref="E31:E33">
      <formula1>$D$44:$D$49</formula1>
    </dataValidation>
  </dataValidations>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70" yWindow="692"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C193"/>
  <sheetViews>
    <sheetView showGridLines="0" workbookViewId="0">
      <pane xSplit="2" ySplit="4" topLeftCell="C5"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Bank Reconciliation</v>
      </c>
      <c r="D2" s="541"/>
      <c r="E2" s="541"/>
      <c r="F2" s="541"/>
      <c r="G2" s="541"/>
      <c r="H2" s="541"/>
      <c r="AA2" s="109" t="s">
        <v>1263</v>
      </c>
      <c r="AB2" s="118" t="s">
        <v>1223</v>
      </c>
      <c r="AC2" s="112">
        <f>SUBTOTAL(3,B6:B180)</f>
        <v>11</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7.25" customHeight="1" thickBot="1" x14ac:dyDescent="0.35">
      <c r="B5" s="15"/>
      <c r="C5" s="28" t="s">
        <v>50</v>
      </c>
      <c r="D5" s="29"/>
      <c r="E5" s="29"/>
      <c r="F5" s="29"/>
      <c r="G5" s="29"/>
      <c r="H5" s="30"/>
      <c r="AA5" s="1"/>
      <c r="AB5" s="118"/>
      <c r="AC5" s="34" t="s">
        <v>1225</v>
      </c>
    </row>
    <row r="6" spans="2:29" ht="16.5" x14ac:dyDescent="0.3">
      <c r="B6" s="24">
        <v>1</v>
      </c>
      <c r="C6" s="376" t="s">
        <v>52</v>
      </c>
      <c r="D6" s="377" t="s">
        <v>19</v>
      </c>
      <c r="E6" s="170"/>
      <c r="F6" s="175" t="str">
        <f t="shared" ref="F6:F16" si="0">IF($C$4="Primary Vendor Module Name Here","",$C$4)</f>
        <v/>
      </c>
      <c r="G6" s="185"/>
      <c r="H6" s="186"/>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B6+1</f>
        <v>2</v>
      </c>
      <c r="C7" s="378" t="s">
        <v>871</v>
      </c>
      <c r="D7" s="379" t="s">
        <v>19</v>
      </c>
      <c r="E7" s="174"/>
      <c r="F7" s="175" t="str">
        <f t="shared" si="0"/>
        <v/>
      </c>
      <c r="G7" s="187"/>
      <c r="H7" s="188"/>
      <c r="AB7" t="str">
        <f>IF(LEN($E7)=0,"N",_xlfn.IFNA(INDEX('RFP Project Manager'!$D$27:$D$32,MATCH($E7,'RFP Project Manager'!$D$27:$D$32,0)),"Error -- Availability entered in an incorrect format"))</f>
        <v>N</v>
      </c>
    </row>
    <row r="8" spans="2:29" ht="16.5" x14ac:dyDescent="0.3">
      <c r="B8" s="24">
        <f t="shared" ref="B8:B16" si="1">B7+1</f>
        <v>3</v>
      </c>
      <c r="C8" s="378" t="s">
        <v>872</v>
      </c>
      <c r="D8" s="379" t="s">
        <v>19</v>
      </c>
      <c r="E8" s="174"/>
      <c r="F8" s="175" t="str">
        <f t="shared" si="0"/>
        <v/>
      </c>
      <c r="G8" s="187"/>
      <c r="H8" s="188"/>
      <c r="AB8" t="str">
        <f>IF(LEN($E8)=0,"N",_xlfn.IFNA(INDEX('RFP Project Manager'!$D$27:$D$32,MATCH($E8,'RFP Project Manager'!$D$27:$D$32,0)),"Error -- Availability entered in an incorrect format"))</f>
        <v>N</v>
      </c>
    </row>
    <row r="9" spans="2:29" ht="30" x14ac:dyDescent="0.3">
      <c r="B9" s="24">
        <f t="shared" si="1"/>
        <v>4</v>
      </c>
      <c r="C9" s="378" t="s">
        <v>53</v>
      </c>
      <c r="D9" s="379" t="s">
        <v>19</v>
      </c>
      <c r="E9" s="174"/>
      <c r="F9" s="175" t="str">
        <f t="shared" si="0"/>
        <v/>
      </c>
      <c r="G9" s="187"/>
      <c r="H9" s="188"/>
      <c r="AB9" t="str">
        <f>IF(LEN($E9)=0,"N",_xlfn.IFNA(INDEX('RFP Project Manager'!$D$27:$D$32,MATCH($E9,'RFP Project Manager'!$D$27:$D$32,0)),"Error -- Availability entered in an incorrect format"))</f>
        <v>N</v>
      </c>
    </row>
    <row r="10" spans="2:29" ht="30" x14ac:dyDescent="0.3">
      <c r="B10" s="24">
        <f t="shared" si="1"/>
        <v>5</v>
      </c>
      <c r="C10" s="378" t="s">
        <v>51</v>
      </c>
      <c r="D10" s="379" t="s">
        <v>19</v>
      </c>
      <c r="E10" s="174"/>
      <c r="F10" s="175" t="str">
        <f t="shared" si="0"/>
        <v/>
      </c>
      <c r="G10" s="187"/>
      <c r="H10" s="188"/>
      <c r="AB10" t="str">
        <f>IF(LEN($E10)=0,"N",_xlfn.IFNA(INDEX('RFP Project Manager'!$D$27:$D$32,MATCH($E10,'RFP Project Manager'!$D$27:$D$32,0)),"Error -- Availability entered in an incorrect format"))</f>
        <v>N</v>
      </c>
    </row>
    <row r="11" spans="2:29" ht="45" x14ac:dyDescent="0.3">
      <c r="B11" s="24">
        <f t="shared" si="1"/>
        <v>6</v>
      </c>
      <c r="C11" s="378" t="s">
        <v>54</v>
      </c>
      <c r="D11" s="379" t="s">
        <v>19</v>
      </c>
      <c r="E11" s="174"/>
      <c r="F11" s="175" t="str">
        <f t="shared" si="0"/>
        <v/>
      </c>
      <c r="G11" s="187"/>
      <c r="H11" s="188"/>
      <c r="AB11" t="str">
        <f>IF(LEN($E11)=0,"N",_xlfn.IFNA(INDEX('RFP Project Manager'!$D$27:$D$32,MATCH($E11,'RFP Project Manager'!$D$27:$D$32,0)),"Error -- Availability entered in an incorrect format"))</f>
        <v>N</v>
      </c>
    </row>
    <row r="12" spans="2:29" ht="16.5" x14ac:dyDescent="0.3">
      <c r="B12" s="24">
        <f t="shared" si="1"/>
        <v>7</v>
      </c>
      <c r="C12" s="378" t="s">
        <v>873</v>
      </c>
      <c r="D12" s="379" t="s">
        <v>19</v>
      </c>
      <c r="E12" s="174"/>
      <c r="F12" s="175" t="str">
        <f t="shared" si="0"/>
        <v/>
      </c>
      <c r="G12" s="18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6.5" x14ac:dyDescent="0.3">
      <c r="B13" s="24">
        <f t="shared" si="1"/>
        <v>8</v>
      </c>
      <c r="C13" s="378" t="s">
        <v>55</v>
      </c>
      <c r="D13" s="379" t="s">
        <v>19</v>
      </c>
      <c r="E13" s="174"/>
      <c r="F13" s="175" t="str">
        <f t="shared" si="0"/>
        <v/>
      </c>
      <c r="G13" s="18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30" x14ac:dyDescent="0.3">
      <c r="B14" s="24">
        <f t="shared" si="1"/>
        <v>9</v>
      </c>
      <c r="C14" s="378" t="s">
        <v>56</v>
      </c>
      <c r="D14" s="379" t="s">
        <v>19</v>
      </c>
      <c r="E14" s="174"/>
      <c r="F14" s="175" t="str">
        <f t="shared" si="0"/>
        <v/>
      </c>
      <c r="G14" s="18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30" x14ac:dyDescent="0.3">
      <c r="B15" s="24">
        <f t="shared" si="1"/>
        <v>10</v>
      </c>
      <c r="C15" s="378" t="s">
        <v>57</v>
      </c>
      <c r="D15" s="379" t="s">
        <v>21</v>
      </c>
      <c r="E15" s="174"/>
      <c r="F15" s="175" t="str">
        <f t="shared" si="0"/>
        <v/>
      </c>
      <c r="G15" s="18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30.75" thickBot="1" x14ac:dyDescent="0.35">
      <c r="B16" s="24">
        <f t="shared" si="1"/>
        <v>11</v>
      </c>
      <c r="C16" s="380" t="s">
        <v>58</v>
      </c>
      <c r="D16" s="381" t="s">
        <v>19</v>
      </c>
      <c r="E16" s="178"/>
      <c r="F16" s="179" t="str">
        <f t="shared" si="0"/>
        <v/>
      </c>
      <c r="G16" s="189"/>
      <c r="H16" s="190"/>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16.5" x14ac:dyDescent="0.25">
      <c r="B17" s="24"/>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x14ac:dyDescent="0.25">
      <c r="AB18" t="str">
        <f>IF(LEN($E18)=0,"N",_xlfn.IFNA(INDEX('RFP Project Manager'!$D$27:$D$32,MATCH($E18,'RFP Project Manager'!$D$27:$D$32,0)),"Error -- Availability entered in an incorrect format"))</f>
        <v>N</v>
      </c>
    </row>
    <row r="19" spans="2:28" x14ac:dyDescent="0.25">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x14ac:dyDescent="0.25">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x14ac:dyDescent="0.25">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x14ac:dyDescent="0.25">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x14ac:dyDescent="0.25">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x14ac:dyDescent="0.25">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x14ac:dyDescent="0.25">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x14ac:dyDescent="0.25">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x14ac:dyDescent="0.25">
      <c r="AB27" t="str">
        <f>IF(LEN($E27)=0,"N",_xlfn.IFNA(INDEX('RFP Project Manager'!$D$27:$D$32,MATCH($E27,'RFP Project Manager'!$D$27:$D$32,0)),"Error -- Availability entered in an incorrect format"))</f>
        <v>N</v>
      </c>
    </row>
    <row r="28" spans="2:28" x14ac:dyDescent="0.25">
      <c r="AB28" t="str">
        <f>IF(LEN($E28)=0,"N",_xlfn.IFNA(INDEX('RFP Project Manager'!$D$27:$D$32,MATCH($E28,'RFP Project Manager'!$D$27:$D$32,0)),"Error -- Availability entered in an incorrect format"))</f>
        <v>N</v>
      </c>
    </row>
    <row r="29" spans="2:28" x14ac:dyDescent="0.25">
      <c r="AB29" t="str">
        <f>IF(LEN($E29)=0,"N",_xlfn.IFNA(INDEX('RFP Project Manager'!$D$27:$D$32,MATCH($E29,'RFP Project Manager'!$D$27:$D$32,0)),"Error -- Availability entered in an incorrect format"))</f>
        <v>N</v>
      </c>
    </row>
    <row r="30" spans="2:28" x14ac:dyDescent="0.25">
      <c r="AB30" t="str">
        <f>IF(LEN($E30)=0,"N",_xlfn.IFNA(INDEX('RFP Project Manager'!$D$27:$D$32,MATCH($E30,'RFP Project Manager'!$D$27:$D$32,0)),"Error -- Availability entered in an incorrect format"))</f>
        <v>N</v>
      </c>
    </row>
    <row r="31" spans="2:28" x14ac:dyDescent="0.25">
      <c r="AB31" t="str">
        <f>IF(LEN($E31)=0,"N",_xlfn.IFNA(INDEX('RFP Project Manager'!$D$27:$D$32,MATCH($E31,'RFP Project Manager'!$D$27:$D$32,0)),"Error -- Availability entered in an incorrect format"))</f>
        <v>N</v>
      </c>
    </row>
    <row r="32" spans="2:28" x14ac:dyDescent="0.25">
      <c r="AB32" t="str">
        <f>IF(LEN($E32)=0,"N",_xlfn.IFNA(INDEX('RFP Project Manager'!$D$27:$D$32,MATCH($E32,'RFP Project Manager'!$D$27:$D$32,0)),"Error -- Availability entered in an incorrect format"))</f>
        <v>N</v>
      </c>
    </row>
    <row r="33" spans="28:28" x14ac:dyDescent="0.25">
      <c r="AB33" t="str">
        <f>IF(LEN($E33)=0,"N",_xlfn.IFNA(INDEX('RFP Project Manager'!$D$27:$D$32,MATCH($E33,'RFP Project Manager'!$D$27:$D$32,0)),"Error -- Availability entered in an incorrect format"))</f>
        <v>N</v>
      </c>
    </row>
    <row r="34" spans="28:28" x14ac:dyDescent="0.25">
      <c r="AB34" t="str">
        <f>IF(LEN($E34)=0,"N",_xlfn.IFNA(INDEX('RFP Project Manager'!$D$27:$D$32,MATCH($E34,'RFP Project Manager'!$D$27:$D$32,0)),"Error -- Availability entered in an incorrect format"))</f>
        <v>N</v>
      </c>
    </row>
    <row r="35" spans="28:28" x14ac:dyDescent="0.25">
      <c r="AB35" t="str">
        <f>IF(LEN($E35)=0,"N",_xlfn.IFNA(INDEX('RFP Project Manager'!$D$27:$D$32,MATCH($E35,'RFP Project Manager'!$D$27:$D$32,0)),"Error -- Availability entered in an incorrect format"))</f>
        <v>N</v>
      </c>
    </row>
    <row r="36" spans="28:28" x14ac:dyDescent="0.25">
      <c r="AB36" t="str">
        <f>IF(LEN($E36)=0,"N",_xlfn.IFNA(INDEX('RFP Project Manager'!$D$27:$D$32,MATCH($E36,'RFP Project Manager'!$D$27:$D$32,0)),"Error -- Availability entered in an incorrect format"))</f>
        <v>N</v>
      </c>
    </row>
    <row r="37" spans="28:28" x14ac:dyDescent="0.25">
      <c r="AB37" t="str">
        <f>IF(LEN($E37)=0,"N",_xlfn.IFNA(INDEX('RFP Project Manager'!$D$27:$D$32,MATCH($E37,'RFP Project Manager'!$D$27:$D$32,0)),"Error -- Availability entered in an incorrect format"))</f>
        <v>N</v>
      </c>
    </row>
    <row r="38" spans="28:28" x14ac:dyDescent="0.25">
      <c r="AB38" t="str">
        <f>IF(LEN($E38)=0,"N",_xlfn.IFNA(INDEX('RFP Project Manager'!$D$27:$D$32,MATCH($E38,'RFP Project Manager'!$D$27:$D$32,0)),"Error -- Availability entered in an incorrect format"))</f>
        <v>N</v>
      </c>
    </row>
    <row r="39" spans="28:28" x14ac:dyDescent="0.25">
      <c r="AB39" t="str">
        <f>IF(LEN($E39)=0,"N",_xlfn.IFNA(INDEX('RFP Project Manager'!$D$27:$D$32,MATCH($E39,'RFP Project Manager'!$D$27:$D$32,0)),"Error -- Availability entered in an incorrect format"))</f>
        <v>N</v>
      </c>
    </row>
    <row r="40" spans="28:28" x14ac:dyDescent="0.25">
      <c r="AB40" t="str">
        <f>IF(LEN($E40)=0,"N",_xlfn.IFNA(INDEX('RFP Project Manager'!$D$27:$D$32,MATCH($E40,'RFP Project Manager'!$D$27:$D$32,0)),"Error -- Availability entered in an incorrect format"))</f>
        <v>N</v>
      </c>
    </row>
    <row r="41" spans="28:28" x14ac:dyDescent="0.25">
      <c r="AB41" t="str">
        <f>IF(LEN($E41)=0,"N",_xlfn.IFNA(INDEX('RFP Project Manager'!$D$27:$D$32,MATCH($E41,'RFP Project Manager'!$D$27:$D$32,0)),"Error -- Availability entered in an incorrect format"))</f>
        <v>N</v>
      </c>
    </row>
    <row r="42" spans="28:28" x14ac:dyDescent="0.25">
      <c r="AB42" t="str">
        <f>IF(LEN($E42)=0,"N",_xlfn.IFNA(INDEX('RFP Project Manager'!$D$27:$D$32,MATCH($E42,'RFP Project Manager'!$D$27:$D$32,0)),"Error -- Availability entered in an incorrect format"))</f>
        <v>N</v>
      </c>
    </row>
    <row r="43" spans="28:28" x14ac:dyDescent="0.25">
      <c r="AB43" t="str">
        <f>IF(LEN($E43)=0,"N",_xlfn.IFNA(INDEX('RFP Project Manager'!$D$27:$D$32,MATCH($E43,'RFP Project Manager'!$D$27:$D$32,0)),"Error -- Availability entered in an incorrect format"))</f>
        <v>N</v>
      </c>
    </row>
    <row r="44" spans="28:28" x14ac:dyDescent="0.25">
      <c r="AB44" t="str">
        <f>IF(LEN($E44)=0,"N",_xlfn.IFNA(INDEX('RFP Project Manager'!$D$27:$D$32,MATCH($E44,'RFP Project Manager'!$D$27:$D$32,0)),"Error -- Availability entered in an incorrect format"))</f>
        <v>N</v>
      </c>
    </row>
    <row r="45" spans="28:28" x14ac:dyDescent="0.25">
      <c r="AB45" t="str">
        <f>IF(LEN($E45)=0,"N",_xlfn.IFNA(INDEX('RFP Project Manager'!$D$27:$D$32,MATCH($E45,'RFP Project Manager'!$D$27:$D$32,0)),"Error -- Availability entered in an incorrect format"))</f>
        <v>N</v>
      </c>
    </row>
    <row r="46" spans="28:28" x14ac:dyDescent="0.25">
      <c r="AB46" t="str">
        <f>IF(LEN($E46)=0,"N",_xlfn.IFNA(INDEX('RFP Project Manager'!$D$27:$D$32,MATCH($E46,'RFP Project Manager'!$D$27:$D$32,0)),"Error -- Availability entered in an incorrect format"))</f>
        <v>N</v>
      </c>
    </row>
    <row r="47" spans="28:28" x14ac:dyDescent="0.25">
      <c r="AB47" t="str">
        <f>IF(LEN($E47)=0,"N",_xlfn.IFNA(INDEX('RFP Project Manager'!$D$27:$D$32,MATCH($E47,'RFP Project Manager'!$D$27:$D$32,0)),"Error -- Availability entered in an incorrect format"))</f>
        <v>N</v>
      </c>
    </row>
    <row r="48" spans="28:28" x14ac:dyDescent="0.25">
      <c r="AB48" t="str">
        <f>IF(LEN($E48)=0,"N",_xlfn.IFNA(INDEX('RFP Project Manager'!$D$27:$D$32,MATCH($E48,'RFP Project Manager'!$D$27:$D$32,0)),"Error -- Availability entered in an incorrect format"))</f>
        <v>N</v>
      </c>
    </row>
    <row r="49" spans="28:28" x14ac:dyDescent="0.25">
      <c r="AB49" t="str">
        <f>IF(LEN($E49)=0,"N",_xlfn.IFNA(INDEX('RFP Project Manager'!$D$27:$D$32,MATCH($E49,'RFP Project Manager'!$D$27:$D$32,0)),"Error -- Availability entered in an incorrect format"))</f>
        <v>N</v>
      </c>
    </row>
    <row r="50" spans="28:28" x14ac:dyDescent="0.25">
      <c r="AB50" t="str">
        <f>IF(LEN($E50)=0,"N",_xlfn.IFNA(INDEX('RFP Project Manager'!$D$27:$D$32,MATCH($E50,'RFP Project Manager'!$D$27:$D$32,0)),"Error -- Availability entered in an incorrect format"))</f>
        <v>N</v>
      </c>
    </row>
    <row r="51" spans="28:28" x14ac:dyDescent="0.25">
      <c r="AB51" t="str">
        <f>IF(LEN($E51)=0,"N",_xlfn.IFNA(INDEX('RFP Project Manager'!$D$27:$D$32,MATCH($E51,'RFP Project Manager'!$D$27:$D$32,0)),"Error -- Availability entered in an incorrect format"))</f>
        <v>N</v>
      </c>
    </row>
    <row r="52" spans="28:28" x14ac:dyDescent="0.25">
      <c r="AB52" t="str">
        <f>IF(LEN($E52)=0,"N",_xlfn.IFNA(INDEX('RFP Project Manager'!$D$27:$D$32,MATCH($E52,'RFP Project Manager'!$D$27:$D$32,0)),"Error -- Availability entered in an incorrect format"))</f>
        <v>N</v>
      </c>
    </row>
    <row r="53" spans="28:28" x14ac:dyDescent="0.25">
      <c r="AB53" t="str">
        <f>IF(LEN($E53)=0,"N",_xlfn.IFNA(INDEX('RFP Project Manager'!$D$27:$D$32,MATCH($E53,'RFP Project Manager'!$D$27:$D$32,0)),"Error -- Availability entered in an incorrect format"))</f>
        <v>N</v>
      </c>
    </row>
    <row r="54" spans="28:28" x14ac:dyDescent="0.25">
      <c r="AB54" t="str">
        <f>IF(LEN($E54)=0,"N",_xlfn.IFNA(INDEX('RFP Project Manager'!$D$27:$D$32,MATCH($E54,'RFP Project Manager'!$D$27:$D$32,0)),"Error -- Availability entered in an incorrect format"))</f>
        <v>N</v>
      </c>
    </row>
    <row r="55" spans="28:28" x14ac:dyDescent="0.25">
      <c r="AB55" t="str">
        <f>IF(LEN($E55)=0,"N",_xlfn.IFNA(INDEX('RFP Project Manager'!$D$27:$D$32,MATCH($E55,'RFP Project Manager'!$D$27:$D$32,0)),"Error -- Availability entered in an incorrect format"))</f>
        <v>N</v>
      </c>
    </row>
    <row r="56" spans="28:28" x14ac:dyDescent="0.25">
      <c r="AB56" t="str">
        <f>IF(LEN($E56)=0,"N",_xlfn.IFNA(INDEX('RFP Project Manager'!$D$27:$D$32,MATCH($E56,'RFP Project Manager'!$D$27:$D$32,0)),"Error -- Availability entered in an incorrect format"))</f>
        <v>N</v>
      </c>
    </row>
    <row r="57" spans="28:28" x14ac:dyDescent="0.25">
      <c r="AB57" t="str">
        <f>IF(LEN($E57)=0,"N",_xlfn.IFNA(INDEX('RFP Project Manager'!$D$27:$D$32,MATCH($E57,'RFP Project Manager'!$D$27:$D$32,0)),"Error -- Availability entered in an incorrect format"))</f>
        <v>N</v>
      </c>
    </row>
    <row r="58" spans="28:28" x14ac:dyDescent="0.25">
      <c r="AB58" t="str">
        <f>IF(LEN($E58)=0,"N",_xlfn.IFNA(INDEX('RFP Project Manager'!$D$27:$D$32,MATCH($E58,'RFP Project Manager'!$D$27:$D$32,0)),"Error -- Availability entered in an incorrect format"))</f>
        <v>N</v>
      </c>
    </row>
    <row r="59" spans="28:28" x14ac:dyDescent="0.25">
      <c r="AB59" t="str">
        <f>IF(LEN($E59)=0,"N",_xlfn.IFNA(INDEX('RFP Project Manager'!$D$27:$D$32,MATCH($E59,'RFP Project Manager'!$D$27:$D$32,0)),"Error -- Availability entered in an incorrect format"))</f>
        <v>N</v>
      </c>
    </row>
    <row r="60" spans="28:28" x14ac:dyDescent="0.25">
      <c r="AB60" t="str">
        <f>IF(LEN($E60)=0,"N",_xlfn.IFNA(INDEX('RFP Project Manager'!$D$27:$D$32,MATCH($E60,'RFP Project Manager'!$D$27:$D$32,0)),"Error -- Availability entered in an incorrect format"))</f>
        <v>N</v>
      </c>
    </row>
    <row r="61" spans="28:28" x14ac:dyDescent="0.25">
      <c r="AB61" t="str">
        <f>IF(LEN($E61)=0,"N",_xlfn.IFNA(INDEX('RFP Project Manager'!$D$27:$D$32,MATCH($E61,'RFP Project Manager'!$D$27:$D$32,0)),"Error -- Availability entered in an incorrect format"))</f>
        <v>N</v>
      </c>
    </row>
    <row r="62" spans="28:28" x14ac:dyDescent="0.25">
      <c r="AB62" t="str">
        <f>IF(LEN($E62)=0,"N",_xlfn.IFNA(INDEX('RFP Project Manager'!$D$27:$D$32,MATCH($E62,'RFP Project Manager'!$D$27:$D$32,0)),"Error -- Availability entered in an incorrect format"))</f>
        <v>N</v>
      </c>
    </row>
    <row r="63" spans="28:28" x14ac:dyDescent="0.25">
      <c r="AB63" t="str">
        <f>IF(LEN($E63)=0,"N",_xlfn.IFNA(INDEX('RFP Project Manager'!$D$27:$D$32,MATCH($E63,'RFP Project Manager'!$D$27:$D$32,0)),"Error -- Availability entered in an incorrect format"))</f>
        <v>N</v>
      </c>
    </row>
    <row r="64" spans="28:28" x14ac:dyDescent="0.25">
      <c r="AB64" t="str">
        <f>IF(LEN($E64)=0,"N",_xlfn.IFNA(INDEX('RFP Project Manager'!$D$27:$D$32,MATCH($E64,'RFP Project Manager'!$D$27:$D$32,0)),"Error -- Availability entered in an incorrect format"))</f>
        <v>N</v>
      </c>
    </row>
    <row r="65" spans="28:28" x14ac:dyDescent="0.25">
      <c r="AB65" t="str">
        <f>IF(LEN($E65)=0,"N",_xlfn.IFNA(INDEX('RFP Project Manager'!$D$27:$D$32,MATCH($E65,'RFP Project Manager'!$D$27:$D$32,0)),"Error -- Availability entered in an incorrect format"))</f>
        <v>N</v>
      </c>
    </row>
    <row r="66" spans="28:28" x14ac:dyDescent="0.25">
      <c r="AB66" t="str">
        <f>IF(LEN($E66)=0,"N",_xlfn.IFNA(INDEX('RFP Project Manager'!$D$27:$D$32,MATCH($E66,'RFP Project Manager'!$D$27:$D$32,0)),"Error -- Availability entered in an incorrect format"))</f>
        <v>N</v>
      </c>
    </row>
    <row r="67" spans="28:28" x14ac:dyDescent="0.25">
      <c r="AB67" t="str">
        <f>IF(LEN($E67)=0,"N",_xlfn.IFNA(INDEX('RFP Project Manager'!$D$27:$D$32,MATCH($E67,'RFP Project Manager'!$D$27:$D$32,0)),"Error -- Availability entered in an incorrect format"))</f>
        <v>N</v>
      </c>
    </row>
    <row r="68" spans="28:28" x14ac:dyDescent="0.25">
      <c r="AB68" t="str">
        <f>IF(LEN($E68)=0,"N",_xlfn.IFNA(INDEX('RFP Project Manager'!$D$27:$D$32,MATCH($E68,'RFP Project Manager'!$D$27:$D$32,0)),"Error -- Availability entered in an incorrect format"))</f>
        <v>N</v>
      </c>
    </row>
    <row r="69" spans="28:28" x14ac:dyDescent="0.25">
      <c r="AB69" t="str">
        <f>IF(LEN($E69)=0,"N",_xlfn.IFNA(INDEX('RFP Project Manager'!$D$27:$D$32,MATCH($E69,'RFP Project Manager'!$D$27:$D$32,0)),"Error -- Availability entered in an incorrect format"))</f>
        <v>N</v>
      </c>
    </row>
    <row r="70" spans="28:28" x14ac:dyDescent="0.25">
      <c r="AB70" t="str">
        <f>IF(LEN($E70)=0,"N",_xlfn.IFNA(INDEX('RFP Project Manager'!$D$27:$D$32,MATCH($E70,'RFP Project Manager'!$D$27:$D$32,0)),"Error -- Availability entered in an incorrect format"))</f>
        <v>N</v>
      </c>
    </row>
    <row r="71" spans="28:28" x14ac:dyDescent="0.25">
      <c r="AB71" t="str">
        <f>IF(LEN($E71)=0,"N",_xlfn.IFNA(INDEX('RFP Project Manager'!$D$27:$D$32,MATCH($E71,'RFP Project Manager'!$D$27:$D$32,0)),"Error -- Availability entered in an incorrect format"))</f>
        <v>N</v>
      </c>
    </row>
    <row r="72" spans="28:28" x14ac:dyDescent="0.25">
      <c r="AB72" t="str">
        <f>IF(LEN($E72)=0,"N",_xlfn.IFNA(INDEX('RFP Project Manager'!$D$27:$D$32,MATCH($E72,'RFP Project Manager'!$D$27:$D$32,0)),"Error -- Availability entered in an incorrect format"))</f>
        <v>N</v>
      </c>
    </row>
    <row r="73" spans="28:28" x14ac:dyDescent="0.25">
      <c r="AB73" t="str">
        <f>IF(LEN($E73)=0,"N",_xlfn.IFNA(INDEX('RFP Project Manager'!$D$27:$D$32,MATCH($E73,'RFP Project Manager'!$D$27:$D$32,0)),"Error -- Availability entered in an incorrect format"))</f>
        <v>N</v>
      </c>
    </row>
    <row r="74" spans="28:28" x14ac:dyDescent="0.25">
      <c r="AB74" t="str">
        <f>IF(LEN($E74)=0,"N",_xlfn.IFNA(INDEX('RFP Project Manager'!$D$27:$D$32,MATCH($E74,'RFP Project Manager'!$D$27:$D$32,0)),"Error -- Availability entered in an incorrect format"))</f>
        <v>N</v>
      </c>
    </row>
    <row r="75" spans="28:28" x14ac:dyDescent="0.25">
      <c r="AB75" t="str">
        <f>IF(LEN($E75)=0,"N",_xlfn.IFNA(INDEX('RFP Project Manager'!$D$27:$D$32,MATCH($E75,'RFP Project Manager'!$D$27:$D$32,0)),"Error -- Availability entered in an incorrect format"))</f>
        <v>N</v>
      </c>
    </row>
    <row r="76" spans="28:28" x14ac:dyDescent="0.25">
      <c r="AB76" t="str">
        <f>IF(LEN($E76)=0,"N",_xlfn.IFNA(INDEX('RFP Project Manager'!$D$27:$D$32,MATCH($E76,'RFP Project Manager'!$D$27:$D$32,0)),"Error -- Availability entered in an incorrect format"))</f>
        <v>N</v>
      </c>
    </row>
    <row r="77" spans="28:28" x14ac:dyDescent="0.25">
      <c r="AB77" t="str">
        <f>IF(LEN($E77)=0,"N",_xlfn.IFNA(INDEX('RFP Project Manager'!$D$27:$D$32,MATCH($E77,'RFP Project Manager'!$D$27:$D$32,0)),"Error -- Availability entered in an incorrect format"))</f>
        <v>N</v>
      </c>
    </row>
    <row r="78" spans="28:28" x14ac:dyDescent="0.25">
      <c r="AB78" t="str">
        <f>IF(LEN($E78)=0,"N",_xlfn.IFNA(INDEX('RFP Project Manager'!$D$27:$D$32,MATCH($E78,'RFP Project Manager'!$D$27:$D$32,0)),"Error -- Availability entered in an incorrect format"))</f>
        <v>N</v>
      </c>
    </row>
    <row r="79" spans="28:28" x14ac:dyDescent="0.25">
      <c r="AB79" t="str">
        <f>IF(LEN($E79)=0,"N",_xlfn.IFNA(INDEX('RFP Project Manager'!$D$27:$D$32,MATCH($E79,'RFP Project Manager'!$D$27:$D$32,0)),"Error -- Availability entered in an incorrect format"))</f>
        <v>N</v>
      </c>
    </row>
    <row r="80" spans="28: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sK3XmVunUuj9Z02abND24dATBvaOxvENWR1ebeyqMYi0LCFj7pdvtEUwan4Rtd+7l05eathRYcD8mKIl6glkbQ==" saltValue="0l0T+5NUEI0TFpZqUeY/XA==" spinCount="100000" sheet="1" objects="1" scenarios="1" selectLockedCells="1"/>
  <mergeCells count="2">
    <mergeCell ref="C1:H1"/>
    <mergeCell ref="C2:H2"/>
  </mergeCells>
  <conditionalFormatting sqref="D6:D16">
    <cfRule type="expression" dxfId="17" priority="2">
      <formula>$C6=""</formula>
    </cfRule>
  </conditionalFormatting>
  <conditionalFormatting sqref="C6:C16">
    <cfRule type="expression" dxfId="16" priority="1">
      <formula>$C6=""</formula>
    </cfRule>
  </conditionalFormatting>
  <dataValidations xWindow="1360" yWindow="478" count="1">
    <dataValidation allowBlank="1" showInputMessage="1" showErrorMessage="1" promptTitle="Additional Product Requirement" prompt="Specify product or module required if the functionality is available outside of the base product offering" sqref="F6:F16"/>
  </dataValidations>
  <printOptions horizontalCentered="1"/>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60" yWindow="478"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C193"/>
  <sheetViews>
    <sheetView showGridLines="0" workbookViewId="0">
      <pane xSplit="2" ySplit="4" topLeftCell="C59" activePane="bottomRight" state="frozen"/>
      <selection activeCell="G23" sqref="G23"/>
      <selection pane="topRight" activeCell="G23" sqref="G23"/>
      <selection pane="bottomLeft" activeCell="G23" sqref="G23"/>
      <selection pane="bottomRight" activeCell="C4" sqref="C4"/>
    </sheetView>
  </sheetViews>
  <sheetFormatPr defaultRowHeight="15" x14ac:dyDescent="0.25"/>
  <cols>
    <col min="1" max="1" width="2.42578125" customWidth="1"/>
    <col min="2" max="2" width="9.140625" style="23"/>
    <col min="3" max="3" width="68.7109375" customWidth="1"/>
    <col min="5" max="5" width="14.140625" bestFit="1" customWidth="1"/>
    <col min="6" max="6" width="23.7109375" customWidth="1"/>
    <col min="7" max="7" width="13.42578125" customWidth="1"/>
    <col min="8" max="8" width="59.42578125" customWidth="1"/>
  </cols>
  <sheetData>
    <row r="1" spans="2:29" ht="20.25" customHeight="1" x14ac:dyDescent="0.35">
      <c r="B1" s="22"/>
      <c r="C1" s="541" t="str">
        <f>'RFP Project Manager'!D16</f>
        <v>Palm Beach Transportation Planning Agency</v>
      </c>
      <c r="D1" s="541"/>
      <c r="E1" s="541"/>
      <c r="F1" s="541"/>
      <c r="G1" s="541"/>
      <c r="H1" s="541"/>
    </row>
    <row r="2" spans="2:29" ht="21" x14ac:dyDescent="0.35">
      <c r="C2" s="541" t="str">
        <f ca="1">MID(CELL("Filename",B2),SEARCH("]",CELL("Filename",B2),1)+1,100)</f>
        <v>Budgeting</v>
      </c>
      <c r="D2" s="541"/>
      <c r="E2" s="541"/>
      <c r="F2" s="541"/>
      <c r="G2" s="541"/>
      <c r="H2" s="541"/>
      <c r="AA2" s="109" t="s">
        <v>1263</v>
      </c>
      <c r="AB2" s="118" t="s">
        <v>1223</v>
      </c>
      <c r="AC2" s="112">
        <f>SUBTOTAL(3,B6:B180)</f>
        <v>60</v>
      </c>
    </row>
    <row r="3" spans="2:29" ht="9" customHeight="1" thickBot="1" x14ac:dyDescent="0.4">
      <c r="B3" s="22"/>
      <c r="C3" s="13"/>
      <c r="D3" s="13"/>
      <c r="E3" s="13"/>
      <c r="F3" s="13"/>
      <c r="G3" s="13"/>
      <c r="H3" s="13"/>
    </row>
    <row r="4" spans="2:29" ht="20.25" thickBot="1" x14ac:dyDescent="0.4">
      <c r="B4" s="7"/>
      <c r="C4" s="365" t="s">
        <v>1095</v>
      </c>
      <c r="D4" s="364" t="s">
        <v>46</v>
      </c>
      <c r="E4" s="14" t="s">
        <v>47</v>
      </c>
      <c r="F4" s="14" t="s">
        <v>784</v>
      </c>
      <c r="G4" s="14" t="s">
        <v>48</v>
      </c>
      <c r="H4" s="14" t="s">
        <v>4</v>
      </c>
      <c r="AA4" s="112" t="s">
        <v>1224</v>
      </c>
      <c r="AB4" s="117"/>
      <c r="AC4" s="1"/>
    </row>
    <row r="5" spans="2:29" ht="19.5" thickBot="1" x14ac:dyDescent="0.35">
      <c r="B5" s="15"/>
      <c r="C5" s="28" t="s">
        <v>60</v>
      </c>
      <c r="D5" s="29"/>
      <c r="E5" s="29"/>
      <c r="F5" s="29"/>
      <c r="G5" s="29"/>
      <c r="H5" s="30"/>
      <c r="AA5" s="1"/>
      <c r="AB5" s="118"/>
      <c r="AC5" s="34" t="s">
        <v>1225</v>
      </c>
    </row>
    <row r="6" spans="2:29" ht="33" x14ac:dyDescent="0.3">
      <c r="B6" s="24">
        <v>1</v>
      </c>
      <c r="C6" s="382" t="s">
        <v>886</v>
      </c>
      <c r="D6" s="383" t="s">
        <v>21</v>
      </c>
      <c r="E6" s="170"/>
      <c r="F6" s="175" t="str">
        <f t="shared" ref="F6:F22" si="0">IF($C$4="Primary Vendor Module Name Here","",$C$4)</f>
        <v/>
      </c>
      <c r="G6" s="195"/>
      <c r="H6" s="196"/>
      <c r="AB6" t="str">
        <f>IF(LEN($E6)=0,"N",_xlfn.IFNA(INDEX('RFP Project Manager'!$D$27:$D$32,MATCH($E6,'RFP Project Manager'!$D$27:$D$32,0)),"Error -- Availability entered in an incorrect format"))</f>
        <v>N</v>
      </c>
      <c r="AC6">
        <f>COUNTIF(AB:AB,"Error -- Availability entered in an incorrect format")</f>
        <v>0</v>
      </c>
    </row>
    <row r="7" spans="2:29" ht="16.5" x14ac:dyDescent="0.3">
      <c r="B7" s="24">
        <f>IF(B6&lt;&gt;0,B6+1,B5+1)</f>
        <v>2</v>
      </c>
      <c r="C7" s="362" t="s">
        <v>781</v>
      </c>
      <c r="D7" s="370" t="s">
        <v>22</v>
      </c>
      <c r="E7" s="174"/>
      <c r="F7" s="175" t="str">
        <f t="shared" si="0"/>
        <v/>
      </c>
      <c r="G7" s="197"/>
      <c r="H7" s="188"/>
      <c r="AB7" t="str">
        <f>IF(LEN($E7)=0,"N",_xlfn.IFNA(INDEX('RFP Project Manager'!$D$27:$D$32,MATCH($E7,'RFP Project Manager'!$D$27:$D$32,0)),"Error -- Availability entered in an incorrect format"))</f>
        <v>N</v>
      </c>
    </row>
    <row r="8" spans="2:29" ht="33" x14ac:dyDescent="0.3">
      <c r="B8" s="24">
        <f t="shared" ref="B8:B59" si="1">IF(B7&lt;&gt;0,B7+1,B6+1)</f>
        <v>3</v>
      </c>
      <c r="C8" s="362" t="s">
        <v>782</v>
      </c>
      <c r="D8" s="370" t="s">
        <v>19</v>
      </c>
      <c r="E8" s="174"/>
      <c r="F8" s="175" t="str">
        <f t="shared" si="0"/>
        <v/>
      </c>
      <c r="G8" s="197"/>
      <c r="H8" s="188"/>
      <c r="AB8" t="str">
        <f>IF(LEN($E8)=0,"N",_xlfn.IFNA(INDEX('RFP Project Manager'!$D$27:$D$32,MATCH($E8,'RFP Project Manager'!$D$27:$D$32,0)),"Error -- Availability entered in an incorrect format"))</f>
        <v>N</v>
      </c>
    </row>
    <row r="9" spans="2:29" ht="16.5" x14ac:dyDescent="0.3">
      <c r="B9" s="24">
        <f t="shared" si="1"/>
        <v>4</v>
      </c>
      <c r="C9" s="362" t="s">
        <v>874</v>
      </c>
      <c r="D9" s="370" t="s">
        <v>22</v>
      </c>
      <c r="E9" s="174"/>
      <c r="F9" s="175" t="str">
        <f t="shared" si="0"/>
        <v/>
      </c>
      <c r="G9" s="197"/>
      <c r="H9" s="188"/>
      <c r="AB9" t="str">
        <f>IF(LEN($E9)=0,"N",_xlfn.IFNA(INDEX('RFP Project Manager'!$D$27:$D$32,MATCH($E9,'RFP Project Manager'!$D$27:$D$32,0)),"Error -- Availability entered in an incorrect format"))</f>
        <v>N</v>
      </c>
    </row>
    <row r="10" spans="2:29" ht="16.5" x14ac:dyDescent="0.3">
      <c r="B10" s="24">
        <f t="shared" si="1"/>
        <v>5</v>
      </c>
      <c r="C10" s="362" t="s">
        <v>783</v>
      </c>
      <c r="D10" s="370" t="s">
        <v>21</v>
      </c>
      <c r="E10" s="174"/>
      <c r="F10" s="175" t="str">
        <f t="shared" si="0"/>
        <v/>
      </c>
      <c r="G10" s="197"/>
      <c r="H10" s="188"/>
      <c r="AB10" t="str">
        <f>IF(LEN($E10)=0,"N",_xlfn.IFNA(INDEX('RFP Project Manager'!$D$27:$D$32,MATCH($E10,'RFP Project Manager'!$D$27:$D$32,0)),"Error -- Availability entered in an incorrect format"))</f>
        <v>N</v>
      </c>
    </row>
    <row r="11" spans="2:29" ht="33" x14ac:dyDescent="0.3">
      <c r="B11" s="24">
        <f t="shared" si="1"/>
        <v>6</v>
      </c>
      <c r="C11" s="362" t="s">
        <v>875</v>
      </c>
      <c r="D11" s="370" t="s">
        <v>19</v>
      </c>
      <c r="E11" s="174"/>
      <c r="F11" s="175" t="str">
        <f t="shared" si="0"/>
        <v/>
      </c>
      <c r="G11" s="197"/>
      <c r="H11" s="188"/>
      <c r="AB11" t="str">
        <f>IF(LEN($E11)=0,"N",_xlfn.IFNA(INDEX('RFP Project Manager'!$D$27:$D$32,MATCH($E11,'RFP Project Manager'!$D$27:$D$32,0)),"Error -- Availability entered in an incorrect format"))</f>
        <v>N</v>
      </c>
    </row>
    <row r="12" spans="2:29" ht="33" x14ac:dyDescent="0.3">
      <c r="B12" s="24">
        <f t="shared" si="1"/>
        <v>7</v>
      </c>
      <c r="C12" s="362" t="s">
        <v>787</v>
      </c>
      <c r="D12" s="370" t="s">
        <v>21</v>
      </c>
      <c r="E12" s="174"/>
      <c r="F12" s="175" t="str">
        <f t="shared" si="0"/>
        <v/>
      </c>
      <c r="G12" s="197"/>
      <c r="H12" s="188"/>
      <c r="I12" s="209"/>
      <c r="J12" s="209"/>
      <c r="K12" s="209"/>
      <c r="L12" s="209"/>
      <c r="M12" s="209"/>
      <c r="N12" s="209"/>
      <c r="O12" s="209"/>
      <c r="P12" s="209"/>
      <c r="Q12" s="209"/>
      <c r="R12" s="209"/>
      <c r="S12" s="209"/>
      <c r="T12" s="209"/>
      <c r="U12" s="209"/>
      <c r="V12" s="209"/>
      <c r="AB12" t="str">
        <f>IF(LEN($E12)=0,"N",_xlfn.IFNA(INDEX('RFP Project Manager'!$D$27:$D$32,MATCH($E12,'RFP Project Manager'!$D$27:$D$32,0)),"Error -- Availability entered in an incorrect format"))</f>
        <v>N</v>
      </c>
    </row>
    <row r="13" spans="2:29" ht="16.5" x14ac:dyDescent="0.3">
      <c r="B13" s="24">
        <f t="shared" si="1"/>
        <v>8</v>
      </c>
      <c r="C13" s="362" t="s">
        <v>876</v>
      </c>
      <c r="D13" s="370" t="s">
        <v>19</v>
      </c>
      <c r="E13" s="174"/>
      <c r="F13" s="175" t="str">
        <f t="shared" si="0"/>
        <v/>
      </c>
      <c r="G13" s="197"/>
      <c r="H13" s="188"/>
      <c r="I13" s="209"/>
      <c r="J13" s="209"/>
      <c r="K13" s="209"/>
      <c r="L13" s="209"/>
      <c r="M13" s="209"/>
      <c r="N13" s="209"/>
      <c r="O13" s="209"/>
      <c r="P13" s="209"/>
      <c r="Q13" s="209"/>
      <c r="R13" s="209"/>
      <c r="S13" s="209"/>
      <c r="T13" s="209"/>
      <c r="U13" s="209"/>
      <c r="V13" s="209"/>
      <c r="AB13" t="str">
        <f>IF(LEN($E13)=0,"N",_xlfn.IFNA(INDEX('RFP Project Manager'!$D$27:$D$32,MATCH($E13,'RFP Project Manager'!$D$27:$D$32,0)),"Error -- Availability entered in an incorrect format"))</f>
        <v>N</v>
      </c>
    </row>
    <row r="14" spans="2:29" ht="33" x14ac:dyDescent="0.3">
      <c r="B14" s="24">
        <f t="shared" si="1"/>
        <v>9</v>
      </c>
      <c r="C14" s="362" t="s">
        <v>788</v>
      </c>
      <c r="D14" s="370" t="s">
        <v>19</v>
      </c>
      <c r="E14" s="174"/>
      <c r="F14" s="175" t="str">
        <f t="shared" si="0"/>
        <v/>
      </c>
      <c r="G14" s="197"/>
      <c r="H14" s="188"/>
      <c r="I14" s="209"/>
      <c r="J14" s="209"/>
      <c r="K14" s="209"/>
      <c r="L14" s="209"/>
      <c r="M14" s="209"/>
      <c r="N14" s="209"/>
      <c r="O14" s="209"/>
      <c r="P14" s="209"/>
      <c r="Q14" s="209"/>
      <c r="R14" s="209"/>
      <c r="S14" s="209"/>
      <c r="T14" s="209"/>
      <c r="U14" s="209"/>
      <c r="V14" s="209"/>
      <c r="AB14" t="str">
        <f>IF(LEN($E14)=0,"N",_xlfn.IFNA(INDEX('RFP Project Manager'!$D$27:$D$32,MATCH($E14,'RFP Project Manager'!$D$27:$D$32,0)),"Error -- Availability entered in an incorrect format"))</f>
        <v>N</v>
      </c>
    </row>
    <row r="15" spans="2:29" ht="16.5" x14ac:dyDescent="0.3">
      <c r="B15" s="24">
        <f t="shared" si="1"/>
        <v>10</v>
      </c>
      <c r="C15" s="362" t="s">
        <v>789</v>
      </c>
      <c r="D15" s="370" t="s">
        <v>19</v>
      </c>
      <c r="E15" s="174"/>
      <c r="F15" s="175" t="str">
        <f t="shared" si="0"/>
        <v/>
      </c>
      <c r="G15" s="197"/>
      <c r="H15" s="188"/>
      <c r="I15" s="209"/>
      <c r="J15" s="209"/>
      <c r="K15" s="209"/>
      <c r="L15" s="209"/>
      <c r="M15" s="209"/>
      <c r="N15" s="209"/>
      <c r="O15" s="209"/>
      <c r="P15" s="209"/>
      <c r="Q15" s="209"/>
      <c r="R15" s="209"/>
      <c r="S15" s="209"/>
      <c r="T15" s="209"/>
      <c r="U15" s="209"/>
      <c r="V15" s="209"/>
      <c r="AB15" t="str">
        <f>IF(LEN($E15)=0,"N",_xlfn.IFNA(INDEX('RFP Project Manager'!$D$27:$D$32,MATCH($E15,'RFP Project Manager'!$D$27:$D$32,0)),"Error -- Availability entered in an incorrect format"))</f>
        <v>N</v>
      </c>
    </row>
    <row r="16" spans="2:29" ht="16.5" x14ac:dyDescent="0.3">
      <c r="B16" s="24">
        <f t="shared" si="1"/>
        <v>11</v>
      </c>
      <c r="C16" s="362" t="s">
        <v>792</v>
      </c>
      <c r="D16" s="370" t="s">
        <v>19</v>
      </c>
      <c r="E16" s="174"/>
      <c r="F16" s="175" t="str">
        <f t="shared" si="0"/>
        <v/>
      </c>
      <c r="G16" s="197"/>
      <c r="H16" s="188"/>
      <c r="I16" s="209"/>
      <c r="J16" s="209"/>
      <c r="K16" s="209"/>
      <c r="L16" s="209"/>
      <c r="M16" s="209"/>
      <c r="N16" s="209"/>
      <c r="O16" s="209"/>
      <c r="P16" s="209"/>
      <c r="Q16" s="209"/>
      <c r="R16" s="209"/>
      <c r="S16" s="209"/>
      <c r="T16" s="209"/>
      <c r="U16" s="209"/>
      <c r="V16" s="209"/>
      <c r="AB16" t="str">
        <f>IF(LEN($E16)=0,"N",_xlfn.IFNA(INDEX('RFP Project Manager'!$D$27:$D$32,MATCH($E16,'RFP Project Manager'!$D$27:$D$32,0)),"Error -- Availability entered in an incorrect format"))</f>
        <v>N</v>
      </c>
    </row>
    <row r="17" spans="2:28" ht="49.5" x14ac:dyDescent="0.3">
      <c r="B17" s="24">
        <f>IF(B16&lt;&gt;0,B16+1,B24+1)</f>
        <v>12</v>
      </c>
      <c r="C17" s="362" t="s">
        <v>790</v>
      </c>
      <c r="D17" s="370" t="s">
        <v>22</v>
      </c>
      <c r="E17" s="174"/>
      <c r="F17" s="175" t="str">
        <f t="shared" si="0"/>
        <v/>
      </c>
      <c r="G17" s="197"/>
      <c r="H17" s="188"/>
      <c r="I17" s="209"/>
      <c r="J17" s="209"/>
      <c r="K17" s="209"/>
      <c r="L17" s="209"/>
      <c r="M17" s="209"/>
      <c r="N17" s="209"/>
      <c r="O17" s="209"/>
      <c r="P17" s="209"/>
      <c r="Q17" s="209"/>
      <c r="R17" s="209"/>
      <c r="S17" s="209"/>
      <c r="T17" s="209"/>
      <c r="U17" s="209"/>
      <c r="V17" s="209"/>
      <c r="AB17" t="str">
        <f>IF(LEN($E17)=0,"N",_xlfn.IFNA(INDEX('RFP Project Manager'!$D$27:$D$32,MATCH($E17,'RFP Project Manager'!$D$27:$D$32,0)),"Error -- Availability entered in an incorrect format"))</f>
        <v>N</v>
      </c>
    </row>
    <row r="18" spans="2:28" ht="33" x14ac:dyDescent="0.3">
      <c r="B18" s="24">
        <f t="shared" si="1"/>
        <v>13</v>
      </c>
      <c r="C18" s="362" t="s">
        <v>61</v>
      </c>
      <c r="D18" s="370" t="s">
        <v>21</v>
      </c>
      <c r="E18" s="174"/>
      <c r="F18" s="175" t="str">
        <f t="shared" si="0"/>
        <v/>
      </c>
      <c r="G18" s="197"/>
      <c r="H18" s="188"/>
      <c r="AB18" t="str">
        <f>IF(LEN($E18)=0,"N",_xlfn.IFNA(INDEX('RFP Project Manager'!$D$27:$D$32,MATCH($E18,'RFP Project Manager'!$D$27:$D$32,0)),"Error -- Availability entered in an incorrect format"))</f>
        <v>N</v>
      </c>
    </row>
    <row r="19" spans="2:28" ht="33" x14ac:dyDescent="0.3">
      <c r="B19" s="24">
        <f t="shared" si="1"/>
        <v>14</v>
      </c>
      <c r="C19" s="362" t="s">
        <v>791</v>
      </c>
      <c r="D19" s="370" t="s">
        <v>21</v>
      </c>
      <c r="E19" s="174"/>
      <c r="F19" s="175" t="str">
        <f t="shared" si="0"/>
        <v/>
      </c>
      <c r="G19" s="197"/>
      <c r="H19" s="188"/>
      <c r="I19" s="209"/>
      <c r="J19" s="209"/>
      <c r="K19" s="209"/>
      <c r="L19" s="209"/>
      <c r="M19" s="209"/>
      <c r="N19" s="209"/>
      <c r="O19" s="209"/>
      <c r="P19" s="209"/>
      <c r="Q19" s="209"/>
      <c r="R19" s="209"/>
      <c r="S19" s="209"/>
      <c r="T19" s="209"/>
      <c r="U19" s="209"/>
      <c r="V19" s="209"/>
      <c r="AB19" t="str">
        <f>IF(LEN($E19)=0,"N",_xlfn.IFNA(INDEX('RFP Project Manager'!$D$27:$D$32,MATCH($E19,'RFP Project Manager'!$D$27:$D$32,0)),"Error -- Availability entered in an incorrect format"))</f>
        <v>N</v>
      </c>
    </row>
    <row r="20" spans="2:28" ht="16.5" x14ac:dyDescent="0.3">
      <c r="B20" s="24">
        <f t="shared" si="1"/>
        <v>15</v>
      </c>
      <c r="C20" s="362" t="s">
        <v>793</v>
      </c>
      <c r="D20" s="370" t="s">
        <v>19</v>
      </c>
      <c r="E20" s="174"/>
      <c r="F20" s="175" t="str">
        <f t="shared" si="0"/>
        <v/>
      </c>
      <c r="G20" s="197"/>
      <c r="H20" s="188"/>
      <c r="I20" s="209"/>
      <c r="J20" s="209"/>
      <c r="K20" s="209"/>
      <c r="L20" s="209"/>
      <c r="M20" s="209"/>
      <c r="N20" s="209"/>
      <c r="O20" s="209"/>
      <c r="P20" s="209"/>
      <c r="Q20" s="209"/>
      <c r="R20" s="209"/>
      <c r="S20" s="209"/>
      <c r="T20" s="209"/>
      <c r="U20" s="209"/>
      <c r="V20" s="209"/>
      <c r="AB20" t="str">
        <f>IF(LEN($E20)=0,"N",_xlfn.IFNA(INDEX('RFP Project Manager'!$D$27:$D$32,MATCH($E20,'RFP Project Manager'!$D$27:$D$32,0)),"Error -- Availability entered in an incorrect format"))</f>
        <v>N</v>
      </c>
    </row>
    <row r="21" spans="2:28" ht="16.5" x14ac:dyDescent="0.3">
      <c r="B21" s="24">
        <f t="shared" si="1"/>
        <v>16</v>
      </c>
      <c r="C21" s="362" t="s">
        <v>794</v>
      </c>
      <c r="D21" s="370" t="s">
        <v>19</v>
      </c>
      <c r="E21" s="174"/>
      <c r="F21" s="175" t="str">
        <f t="shared" si="0"/>
        <v/>
      </c>
      <c r="G21" s="197"/>
      <c r="H21" s="188"/>
      <c r="I21" s="209"/>
      <c r="J21" s="209"/>
      <c r="K21" s="209"/>
      <c r="L21" s="209"/>
      <c r="M21" s="209"/>
      <c r="N21" s="209"/>
      <c r="O21" s="209"/>
      <c r="P21" s="209"/>
      <c r="Q21" s="209"/>
      <c r="R21" s="209"/>
      <c r="S21" s="209"/>
      <c r="T21" s="209"/>
      <c r="U21" s="209"/>
      <c r="V21" s="209"/>
      <c r="AB21" t="str">
        <f>IF(LEN($E21)=0,"N",_xlfn.IFNA(INDEX('RFP Project Manager'!$D$27:$D$32,MATCH($E21,'RFP Project Manager'!$D$27:$D$32,0)),"Error -- Availability entered in an incorrect format"))</f>
        <v>N</v>
      </c>
    </row>
    <row r="22" spans="2:28" ht="17.25" thickBot="1" x14ac:dyDescent="0.35">
      <c r="B22" s="24">
        <f t="shared" si="1"/>
        <v>17</v>
      </c>
      <c r="C22" s="367" t="s">
        <v>795</v>
      </c>
      <c r="D22" s="371" t="s">
        <v>19</v>
      </c>
      <c r="E22" s="178"/>
      <c r="F22" s="179" t="str">
        <f t="shared" si="0"/>
        <v/>
      </c>
      <c r="G22" s="198"/>
      <c r="H22" s="190"/>
      <c r="I22" s="209"/>
      <c r="J22" s="209"/>
      <c r="K22" s="209"/>
      <c r="L22" s="209"/>
      <c r="M22" s="209"/>
      <c r="N22" s="209"/>
      <c r="O22" s="209"/>
      <c r="P22" s="209"/>
      <c r="Q22" s="209"/>
      <c r="R22" s="209"/>
      <c r="S22" s="209"/>
      <c r="T22" s="209"/>
      <c r="U22" s="209"/>
      <c r="V22" s="209"/>
      <c r="AB22" t="str">
        <f>IF(LEN($E22)=0,"N",_xlfn.IFNA(INDEX('RFP Project Manager'!$D$27:$D$32,MATCH($E22,'RFP Project Manager'!$D$27:$D$32,0)),"Error -- Availability entered in an incorrect format"))</f>
        <v>N</v>
      </c>
    </row>
    <row r="23" spans="2:28" ht="19.5" thickBot="1" x14ac:dyDescent="0.3">
      <c r="B23" s="24"/>
      <c r="C23" s="28" t="s">
        <v>62</v>
      </c>
      <c r="D23" s="29"/>
      <c r="E23" s="193"/>
      <c r="F23" s="193"/>
      <c r="G23" s="193"/>
      <c r="H23" s="194"/>
      <c r="I23" s="209"/>
      <c r="J23" s="209"/>
      <c r="K23" s="209"/>
      <c r="L23" s="209"/>
      <c r="M23" s="209"/>
      <c r="N23" s="209"/>
      <c r="O23" s="209"/>
      <c r="P23" s="209"/>
      <c r="Q23" s="209"/>
      <c r="R23" s="209"/>
      <c r="S23" s="209"/>
      <c r="T23" s="209"/>
      <c r="U23" s="209"/>
      <c r="V23" s="209"/>
      <c r="AB23" t="str">
        <f>IF(LEN($E23)=0,"N",_xlfn.IFNA(INDEX('RFP Project Manager'!$D$27:$D$32,MATCH($E23,'RFP Project Manager'!$D$27:$D$32,0)),"Error -- Availability entered in an incorrect format"))</f>
        <v>N</v>
      </c>
    </row>
    <row r="24" spans="2:28" ht="33" x14ac:dyDescent="0.3">
      <c r="B24" s="24">
        <f t="shared" si="1"/>
        <v>18</v>
      </c>
      <c r="C24" s="360" t="s">
        <v>877</v>
      </c>
      <c r="D24" s="369" t="s">
        <v>19</v>
      </c>
      <c r="E24" s="170"/>
      <c r="F24" s="171" t="str">
        <f t="shared" ref="F24:F34" si="2">IF($C$4="Primary Vendor Module Name Here","",$C$4)</f>
        <v/>
      </c>
      <c r="G24" s="199"/>
      <c r="H24" s="186"/>
      <c r="I24" s="209"/>
      <c r="J24" s="209"/>
      <c r="K24" s="209"/>
      <c r="L24" s="209"/>
      <c r="M24" s="209"/>
      <c r="N24" s="209"/>
      <c r="O24" s="209"/>
      <c r="P24" s="209"/>
      <c r="Q24" s="209"/>
      <c r="R24" s="209"/>
      <c r="S24" s="209"/>
      <c r="T24" s="209"/>
      <c r="U24" s="209"/>
      <c r="V24" s="209"/>
      <c r="AB24" t="str">
        <f>IF(LEN($E24)=0,"N",_xlfn.IFNA(INDEX('RFP Project Manager'!$D$27:$D$32,MATCH($E24,'RFP Project Manager'!$D$27:$D$32,0)),"Error -- Availability entered in an incorrect format"))</f>
        <v>N</v>
      </c>
    </row>
    <row r="25" spans="2:28" ht="16.5" x14ac:dyDescent="0.3">
      <c r="B25" s="24">
        <f t="shared" si="1"/>
        <v>19</v>
      </c>
      <c r="C25" s="362" t="s">
        <v>63</v>
      </c>
      <c r="D25" s="370" t="s">
        <v>19</v>
      </c>
      <c r="E25" s="174"/>
      <c r="F25" s="175" t="str">
        <f t="shared" si="2"/>
        <v/>
      </c>
      <c r="G25" s="197"/>
      <c r="H25" s="188"/>
      <c r="I25" s="209"/>
      <c r="J25" s="209"/>
      <c r="K25" s="209"/>
      <c r="L25" s="209"/>
      <c r="M25" s="209"/>
      <c r="N25" s="209"/>
      <c r="O25" s="209"/>
      <c r="P25" s="209"/>
      <c r="Q25" s="209"/>
      <c r="R25" s="209"/>
      <c r="S25" s="209"/>
      <c r="T25" s="209"/>
      <c r="U25" s="209"/>
      <c r="V25" s="209"/>
      <c r="AB25" t="str">
        <f>IF(LEN($E25)=0,"N",_xlfn.IFNA(INDEX('RFP Project Manager'!$D$27:$D$32,MATCH($E25,'RFP Project Manager'!$D$27:$D$32,0)),"Error -- Availability entered in an incorrect format"))</f>
        <v>N</v>
      </c>
    </row>
    <row r="26" spans="2:28" ht="16.5" x14ac:dyDescent="0.3">
      <c r="B26" s="24">
        <f t="shared" si="1"/>
        <v>20</v>
      </c>
      <c r="C26" s="362" t="s">
        <v>64</v>
      </c>
      <c r="D26" s="370" t="s">
        <v>19</v>
      </c>
      <c r="E26" s="174"/>
      <c r="F26" s="175" t="str">
        <f t="shared" si="2"/>
        <v/>
      </c>
      <c r="G26" s="197"/>
      <c r="H26" s="188"/>
      <c r="I26" s="209"/>
      <c r="J26" s="209"/>
      <c r="K26" s="209"/>
      <c r="L26" s="209"/>
      <c r="M26" s="209"/>
      <c r="N26" s="209"/>
      <c r="O26" s="209"/>
      <c r="P26" s="209"/>
      <c r="Q26" s="209"/>
      <c r="R26" s="209"/>
      <c r="S26" s="209"/>
      <c r="T26" s="209"/>
      <c r="U26" s="209"/>
      <c r="V26" s="209"/>
      <c r="AB26" t="str">
        <f>IF(LEN($E26)=0,"N",_xlfn.IFNA(INDEX('RFP Project Manager'!$D$27:$D$32,MATCH($E26,'RFP Project Manager'!$D$27:$D$32,0)),"Error -- Availability entered in an incorrect format"))</f>
        <v>N</v>
      </c>
    </row>
    <row r="27" spans="2:28" ht="16.5" x14ac:dyDescent="0.3">
      <c r="B27" s="24">
        <f t="shared" si="1"/>
        <v>21</v>
      </c>
      <c r="C27" s="362" t="s">
        <v>65</v>
      </c>
      <c r="D27" s="370" t="s">
        <v>19</v>
      </c>
      <c r="E27" s="174"/>
      <c r="F27" s="175" t="str">
        <f t="shared" si="2"/>
        <v/>
      </c>
      <c r="G27" s="197"/>
      <c r="H27" s="188"/>
      <c r="AB27" t="str">
        <f>IF(LEN($E27)=0,"N",_xlfn.IFNA(INDEX('RFP Project Manager'!$D$27:$D$32,MATCH($E27,'RFP Project Manager'!$D$27:$D$32,0)),"Error -- Availability entered in an incorrect format"))</f>
        <v>N</v>
      </c>
    </row>
    <row r="28" spans="2:28" ht="16.5" x14ac:dyDescent="0.3">
      <c r="B28" s="24">
        <f t="shared" si="1"/>
        <v>22</v>
      </c>
      <c r="C28" s="362" t="s">
        <v>66</v>
      </c>
      <c r="D28" s="370" t="s">
        <v>19</v>
      </c>
      <c r="E28" s="174"/>
      <c r="F28" s="175" t="str">
        <f t="shared" si="2"/>
        <v/>
      </c>
      <c r="G28" s="197"/>
      <c r="H28" s="188"/>
      <c r="AB28" t="str">
        <f>IF(LEN($E28)=0,"N",_xlfn.IFNA(INDEX('RFP Project Manager'!$D$27:$D$32,MATCH($E28,'RFP Project Manager'!$D$27:$D$32,0)),"Error -- Availability entered in an incorrect format"))</f>
        <v>N</v>
      </c>
    </row>
    <row r="29" spans="2:28" ht="16.5" x14ac:dyDescent="0.3">
      <c r="B29" s="24">
        <f t="shared" si="1"/>
        <v>23</v>
      </c>
      <c r="C29" s="362" t="s">
        <v>67</v>
      </c>
      <c r="D29" s="370" t="s">
        <v>19</v>
      </c>
      <c r="E29" s="174"/>
      <c r="F29" s="175" t="str">
        <f t="shared" si="2"/>
        <v/>
      </c>
      <c r="G29" s="197"/>
      <c r="H29" s="188"/>
      <c r="AB29" t="str">
        <f>IF(LEN($E29)=0,"N",_xlfn.IFNA(INDEX('RFP Project Manager'!$D$27:$D$32,MATCH($E29,'RFP Project Manager'!$D$27:$D$32,0)),"Error -- Availability entered in an incorrect format"))</f>
        <v>N</v>
      </c>
    </row>
    <row r="30" spans="2:28" ht="16.5" x14ac:dyDescent="0.3">
      <c r="B30" s="24">
        <f t="shared" si="1"/>
        <v>24</v>
      </c>
      <c r="C30" s="362" t="s">
        <v>68</v>
      </c>
      <c r="D30" s="370" t="s">
        <v>19</v>
      </c>
      <c r="E30" s="174"/>
      <c r="F30" s="175" t="str">
        <f t="shared" si="2"/>
        <v/>
      </c>
      <c r="G30" s="197"/>
      <c r="H30" s="188"/>
      <c r="AB30" t="str">
        <f>IF(LEN($E30)=0,"N",_xlfn.IFNA(INDEX('RFP Project Manager'!$D$27:$D$32,MATCH($E30,'RFP Project Manager'!$D$27:$D$32,0)),"Error -- Availability entered in an incorrect format"))</f>
        <v>N</v>
      </c>
    </row>
    <row r="31" spans="2:28" ht="33" x14ac:dyDescent="0.3">
      <c r="B31" s="24">
        <f t="shared" si="1"/>
        <v>25</v>
      </c>
      <c r="C31" s="362" t="s">
        <v>69</v>
      </c>
      <c r="D31" s="370" t="s">
        <v>19</v>
      </c>
      <c r="E31" s="174"/>
      <c r="F31" s="175" t="str">
        <f t="shared" si="2"/>
        <v/>
      </c>
      <c r="G31" s="197"/>
      <c r="H31" s="188"/>
      <c r="AB31" t="str">
        <f>IF(LEN($E31)=0,"N",_xlfn.IFNA(INDEX('RFP Project Manager'!$D$27:$D$32,MATCH($E31,'RFP Project Manager'!$D$27:$D$32,0)),"Error -- Availability entered in an incorrect format"))</f>
        <v>N</v>
      </c>
    </row>
    <row r="32" spans="2:28" ht="49.5" x14ac:dyDescent="0.3">
      <c r="B32" s="24">
        <f t="shared" si="1"/>
        <v>26</v>
      </c>
      <c r="C32" s="362" t="s">
        <v>796</v>
      </c>
      <c r="D32" s="370" t="s">
        <v>19</v>
      </c>
      <c r="E32" s="174"/>
      <c r="F32" s="175" t="str">
        <f t="shared" si="2"/>
        <v/>
      </c>
      <c r="G32" s="197"/>
      <c r="H32" s="188"/>
      <c r="AB32" t="str">
        <f>IF(LEN($E32)=0,"N",_xlfn.IFNA(INDEX('RFP Project Manager'!$D$27:$D$32,MATCH($E32,'RFP Project Manager'!$D$27:$D$32,0)),"Error -- Availability entered in an incorrect format"))</f>
        <v>N</v>
      </c>
    </row>
    <row r="33" spans="2:28" ht="33" x14ac:dyDescent="0.3">
      <c r="B33" s="24">
        <f t="shared" si="1"/>
        <v>27</v>
      </c>
      <c r="C33" s="362" t="s">
        <v>799</v>
      </c>
      <c r="D33" s="370" t="s">
        <v>19</v>
      </c>
      <c r="E33" s="174"/>
      <c r="F33" s="175" t="str">
        <f t="shared" si="2"/>
        <v/>
      </c>
      <c r="G33" s="197"/>
      <c r="H33" s="188"/>
      <c r="AB33" t="str">
        <f>IF(LEN($E33)=0,"N",_xlfn.IFNA(INDEX('RFP Project Manager'!$D$27:$D$32,MATCH($E33,'RFP Project Manager'!$D$27:$D$32,0)),"Error -- Availability entered in an incorrect format"))</f>
        <v>N</v>
      </c>
    </row>
    <row r="34" spans="2:28" ht="50.25" thickBot="1" x14ac:dyDescent="0.35">
      <c r="B34" s="24">
        <f>IF(B33&lt;&gt;0,B33+1,B31+1)</f>
        <v>28</v>
      </c>
      <c r="C34" s="367" t="s">
        <v>797</v>
      </c>
      <c r="D34" s="371" t="s">
        <v>19</v>
      </c>
      <c r="E34" s="178"/>
      <c r="F34" s="179" t="str">
        <f t="shared" si="2"/>
        <v/>
      </c>
      <c r="G34" s="198"/>
      <c r="H34" s="190"/>
      <c r="AB34" t="str">
        <f>IF(LEN($E34)=0,"N",_xlfn.IFNA(INDEX('RFP Project Manager'!$D$27:$D$32,MATCH($E34,'RFP Project Manager'!$D$27:$D$32,0)),"Error -- Availability entered in an incorrect format"))</f>
        <v>N</v>
      </c>
    </row>
    <row r="35" spans="2:28" ht="19.5" thickBot="1" x14ac:dyDescent="0.3">
      <c r="B35" s="24"/>
      <c r="C35" s="28" t="s">
        <v>70</v>
      </c>
      <c r="D35" s="29"/>
      <c r="E35" s="193"/>
      <c r="F35" s="193"/>
      <c r="G35" s="193"/>
      <c r="H35" s="194"/>
      <c r="AB35" t="str">
        <f>IF(LEN($E35)=0,"N",_xlfn.IFNA(INDEX('RFP Project Manager'!$D$27:$D$32,MATCH($E35,'RFP Project Manager'!$D$27:$D$32,0)),"Error -- Availability entered in an incorrect format"))</f>
        <v>N</v>
      </c>
    </row>
    <row r="36" spans="2:28" ht="33" x14ac:dyDescent="0.3">
      <c r="B36" s="24">
        <f>IF(B35&lt;&gt;0,B35+1,B34+1)</f>
        <v>29</v>
      </c>
      <c r="C36" s="360" t="s">
        <v>798</v>
      </c>
      <c r="D36" s="369" t="s">
        <v>21</v>
      </c>
      <c r="E36" s="170"/>
      <c r="F36" s="171" t="str">
        <f>IF($C$4="Primary Vendor Module Name Here","",$C$4)</f>
        <v/>
      </c>
      <c r="G36" s="199"/>
      <c r="H36" s="186"/>
      <c r="AB36" t="str">
        <f>IF(LEN($E36)=0,"N",_xlfn.IFNA(INDEX('RFP Project Manager'!$D$27:$D$32,MATCH($E36,'RFP Project Manager'!$D$27:$D$32,0)),"Error -- Availability entered in an incorrect format"))</f>
        <v>N</v>
      </c>
    </row>
    <row r="37" spans="2:28" ht="33" x14ac:dyDescent="0.3">
      <c r="B37" s="24">
        <f t="shared" si="1"/>
        <v>30</v>
      </c>
      <c r="C37" s="362" t="s">
        <v>800</v>
      </c>
      <c r="D37" s="370" t="s">
        <v>22</v>
      </c>
      <c r="E37" s="174"/>
      <c r="F37" s="175" t="str">
        <f>IF($C$4="Primary Vendor Module Name Here","",$C$4)</f>
        <v/>
      </c>
      <c r="G37" s="197"/>
      <c r="H37" s="188"/>
      <c r="AB37" t="str">
        <f>IF(LEN($E37)=0,"N",_xlfn.IFNA(INDEX('RFP Project Manager'!$D$27:$D$32,MATCH($E37,'RFP Project Manager'!$D$27:$D$32,0)),"Error -- Availability entered in an incorrect format"))</f>
        <v>N</v>
      </c>
    </row>
    <row r="38" spans="2:28" ht="17.25" thickBot="1" x14ac:dyDescent="0.35">
      <c r="B38" s="24">
        <f t="shared" si="1"/>
        <v>31</v>
      </c>
      <c r="C38" s="362" t="s">
        <v>887</v>
      </c>
      <c r="D38" s="370" t="s">
        <v>21</v>
      </c>
      <c r="E38" s="178"/>
      <c r="F38" s="175" t="str">
        <f>IF($C$4="Primary Vendor Module Name Here","",$C$4)</f>
        <v/>
      </c>
      <c r="G38" s="197"/>
      <c r="H38" s="188"/>
      <c r="AB38" t="str">
        <f>IF(LEN($E38)=0,"N",_xlfn.IFNA(INDEX('RFP Project Manager'!$D$27:$D$32,MATCH($E38,'RFP Project Manager'!$D$27:$D$32,0)),"Error -- Availability entered in an incorrect format"))</f>
        <v>N</v>
      </c>
    </row>
    <row r="39" spans="2:28" ht="19.5" thickBot="1" x14ac:dyDescent="0.3">
      <c r="B39" s="24"/>
      <c r="C39" s="28" t="s">
        <v>785</v>
      </c>
      <c r="D39" s="29"/>
      <c r="E39" s="193"/>
      <c r="F39" s="193"/>
      <c r="G39" s="193"/>
      <c r="H39" s="194"/>
      <c r="AB39" t="str">
        <f>IF(LEN($E39)=0,"N",_xlfn.IFNA(INDEX('RFP Project Manager'!$D$27:$D$32,MATCH($E39,'RFP Project Manager'!$D$27:$D$32,0)),"Error -- Availability entered in an incorrect format"))</f>
        <v>N</v>
      </c>
    </row>
    <row r="40" spans="2:28" ht="17.25" thickBot="1" x14ac:dyDescent="0.35">
      <c r="B40" s="24">
        <f>IF(B39&lt;&gt;0,B39+1,B38+1)</f>
        <v>32</v>
      </c>
      <c r="C40" s="384" t="s">
        <v>801</v>
      </c>
      <c r="D40" s="385" t="s">
        <v>19</v>
      </c>
      <c r="E40" s="200"/>
      <c r="F40" s="201" t="str">
        <f>IF($C$4="Primary Vendor Module Name Here","",$C$4)</f>
        <v/>
      </c>
      <c r="G40" s="202"/>
      <c r="H40" s="203"/>
      <c r="AB40" t="str">
        <f>IF(LEN($E40)=0,"N",_xlfn.IFNA(INDEX('RFP Project Manager'!$D$27:$D$32,MATCH($E40,'RFP Project Manager'!$D$27:$D$32,0)),"Error -- Availability entered in an incorrect format"))</f>
        <v>N</v>
      </c>
    </row>
    <row r="41" spans="2:28" ht="19.5" customHeight="1" thickBot="1" x14ac:dyDescent="0.3">
      <c r="B41" s="24"/>
      <c r="C41" s="167" t="s">
        <v>72</v>
      </c>
      <c r="D41" s="29"/>
      <c r="E41" s="193"/>
      <c r="F41" s="193"/>
      <c r="G41" s="193"/>
      <c r="H41" s="194"/>
      <c r="AB41" t="str">
        <f>IF(LEN($E41)=0,"N",_xlfn.IFNA(INDEX('RFP Project Manager'!$D$27:$D$32,MATCH($E41,'RFP Project Manager'!$D$27:$D$32,0)),"Error -- Availability entered in an incorrect format"))</f>
        <v>N</v>
      </c>
    </row>
    <row r="42" spans="2:28" ht="16.5" x14ac:dyDescent="0.3">
      <c r="B42" s="24">
        <f>IF(B41&lt;&gt;0,B41+1,B40+1)</f>
        <v>33</v>
      </c>
      <c r="C42" s="376" t="s">
        <v>802</v>
      </c>
      <c r="D42" s="377" t="s">
        <v>19</v>
      </c>
      <c r="E42" s="170"/>
      <c r="F42" s="171" t="str">
        <f t="shared" ref="F42:F47" si="3">IF($C$4="Primary Vendor Module Name Here","",$C$4)</f>
        <v/>
      </c>
      <c r="G42" s="199"/>
      <c r="H42" s="186"/>
      <c r="AB42" t="str">
        <f>IF(LEN($E42)=0,"N",_xlfn.IFNA(INDEX('RFP Project Manager'!$D$27:$D$32,MATCH($E42,'RFP Project Manager'!$D$27:$D$32,0)),"Error -- Availability entered in an incorrect format"))</f>
        <v>N</v>
      </c>
    </row>
    <row r="43" spans="2:28" ht="30" x14ac:dyDescent="0.3">
      <c r="B43" s="24">
        <f>IF(B42&lt;&gt;0,B42+1,B41+1)</f>
        <v>34</v>
      </c>
      <c r="C43" s="378" t="s">
        <v>803</v>
      </c>
      <c r="D43" s="379" t="s">
        <v>21</v>
      </c>
      <c r="E43" s="174"/>
      <c r="F43" s="175" t="str">
        <f t="shared" si="3"/>
        <v/>
      </c>
      <c r="G43" s="197"/>
      <c r="H43" s="188"/>
      <c r="AB43" t="str">
        <f>IF(LEN($E43)=0,"N",_xlfn.IFNA(INDEX('RFP Project Manager'!$D$27:$D$32,MATCH($E43,'RFP Project Manager'!$D$27:$D$32,0)),"Error -- Availability entered in an incorrect format"))</f>
        <v>N</v>
      </c>
    </row>
    <row r="44" spans="2:28" ht="30" x14ac:dyDescent="0.3">
      <c r="B44" s="24">
        <f>IF(B40&lt;&gt;0,B40+1,B39+1)</f>
        <v>33</v>
      </c>
      <c r="C44" s="378" t="s">
        <v>73</v>
      </c>
      <c r="D44" s="379" t="s">
        <v>21</v>
      </c>
      <c r="E44" s="174"/>
      <c r="F44" s="175" t="str">
        <f t="shared" si="3"/>
        <v/>
      </c>
      <c r="G44" s="197"/>
      <c r="H44" s="188"/>
      <c r="AB44" t="str">
        <f>IF(LEN($E44)=0,"N",_xlfn.IFNA(INDEX('RFP Project Manager'!$D$27:$D$32,MATCH($E44,'RFP Project Manager'!$D$27:$D$32,0)),"Error -- Availability entered in an incorrect format"))</f>
        <v>N</v>
      </c>
    </row>
    <row r="45" spans="2:28" ht="30" x14ac:dyDescent="0.3">
      <c r="B45" s="24">
        <f>IF(B44&lt;&gt;0,B44+1,B40+1)</f>
        <v>34</v>
      </c>
      <c r="C45" s="378" t="s">
        <v>804</v>
      </c>
      <c r="D45" s="379" t="s">
        <v>19</v>
      </c>
      <c r="E45" s="174"/>
      <c r="F45" s="175" t="str">
        <f t="shared" si="3"/>
        <v/>
      </c>
      <c r="G45" s="197"/>
      <c r="H45" s="188"/>
      <c r="AB45" t="str">
        <f>IF(LEN($E45)=0,"N",_xlfn.IFNA(INDEX('RFP Project Manager'!$D$27:$D$32,MATCH($E45,'RFP Project Manager'!$D$27:$D$32,0)),"Error -- Availability entered in an incorrect format"))</f>
        <v>N</v>
      </c>
    </row>
    <row r="46" spans="2:28" ht="16.5" x14ac:dyDescent="0.3">
      <c r="B46" s="24">
        <f t="shared" si="1"/>
        <v>35</v>
      </c>
      <c r="C46" s="378" t="s">
        <v>805</v>
      </c>
      <c r="D46" s="379" t="s">
        <v>21</v>
      </c>
      <c r="E46" s="174"/>
      <c r="F46" s="175" t="str">
        <f t="shared" si="3"/>
        <v/>
      </c>
      <c r="G46" s="197"/>
      <c r="H46" s="188"/>
      <c r="AB46" t="str">
        <f>IF(LEN($E46)=0,"N",_xlfn.IFNA(INDEX('RFP Project Manager'!$D$27:$D$32,MATCH($E46,'RFP Project Manager'!$D$27:$D$32,0)),"Error -- Availability entered in an incorrect format"))</f>
        <v>N</v>
      </c>
    </row>
    <row r="47" spans="2:28" ht="30.75" thickBot="1" x14ac:dyDescent="0.35">
      <c r="B47" s="24">
        <f t="shared" si="1"/>
        <v>36</v>
      </c>
      <c r="C47" s="378" t="s">
        <v>806</v>
      </c>
      <c r="D47" s="379" t="s">
        <v>19</v>
      </c>
      <c r="E47" s="178"/>
      <c r="F47" s="175" t="str">
        <f t="shared" si="3"/>
        <v/>
      </c>
      <c r="G47" s="197"/>
      <c r="H47" s="188"/>
      <c r="AB47" t="str">
        <f>IF(LEN($E47)=0,"N",_xlfn.IFNA(INDEX('RFP Project Manager'!$D$27:$D$32,MATCH($E47,'RFP Project Manager'!$D$27:$D$32,0)),"Error -- Availability entered in an incorrect format"))</f>
        <v>N</v>
      </c>
    </row>
    <row r="48" spans="2:28" ht="19.5" thickBot="1" x14ac:dyDescent="0.3">
      <c r="B48" s="24"/>
      <c r="C48" s="28" t="s">
        <v>74</v>
      </c>
      <c r="D48" s="29"/>
      <c r="E48" s="193"/>
      <c r="F48" s="193"/>
      <c r="G48" s="193"/>
      <c r="H48" s="194"/>
      <c r="AB48" t="str">
        <f>IF(LEN($E48)=0,"N",_xlfn.IFNA(INDEX('RFP Project Manager'!$D$27:$D$32,MATCH($E48,'RFP Project Manager'!$D$27:$D$32,0)),"Error -- Availability entered in an incorrect format"))</f>
        <v>N</v>
      </c>
    </row>
    <row r="49" spans="2:28" ht="45" x14ac:dyDescent="0.3">
      <c r="B49" s="24">
        <f t="shared" si="1"/>
        <v>37</v>
      </c>
      <c r="C49" s="376" t="s">
        <v>75</v>
      </c>
      <c r="D49" s="377" t="s">
        <v>21</v>
      </c>
      <c r="E49" s="170"/>
      <c r="F49" s="171" t="str">
        <f t="shared" ref="F49:F57" si="4">IF($C$4="Primary Vendor Module Name Here","",$C$4)</f>
        <v/>
      </c>
      <c r="G49" s="199"/>
      <c r="H49" s="186"/>
      <c r="AB49" t="str">
        <f>IF(LEN($E49)=0,"N",_xlfn.IFNA(INDEX('RFP Project Manager'!$D$27:$D$32,MATCH($E49,'RFP Project Manager'!$D$27:$D$32,0)),"Error -- Availability entered in an incorrect format"))</f>
        <v>N</v>
      </c>
    </row>
    <row r="50" spans="2:28" ht="16.5" x14ac:dyDescent="0.3">
      <c r="B50" s="24">
        <f t="shared" si="1"/>
        <v>38</v>
      </c>
      <c r="C50" s="378" t="s">
        <v>807</v>
      </c>
      <c r="D50" s="379" t="s">
        <v>21</v>
      </c>
      <c r="E50" s="174"/>
      <c r="F50" s="175" t="str">
        <f t="shared" si="4"/>
        <v/>
      </c>
      <c r="G50" s="197"/>
      <c r="H50" s="188"/>
      <c r="AB50" t="str">
        <f>IF(LEN($E50)=0,"N",_xlfn.IFNA(INDEX('RFP Project Manager'!$D$27:$D$32,MATCH($E50,'RFP Project Manager'!$D$27:$D$32,0)),"Error -- Availability entered in an incorrect format"))</f>
        <v>N</v>
      </c>
    </row>
    <row r="51" spans="2:28" ht="16.5" x14ac:dyDescent="0.3">
      <c r="B51" s="24">
        <f t="shared" si="1"/>
        <v>39</v>
      </c>
      <c r="C51" s="378" t="s">
        <v>808</v>
      </c>
      <c r="D51" s="379" t="s">
        <v>19</v>
      </c>
      <c r="E51" s="174"/>
      <c r="F51" s="175" t="str">
        <f t="shared" si="4"/>
        <v/>
      </c>
      <c r="G51" s="197"/>
      <c r="H51" s="188"/>
      <c r="AB51" t="str">
        <f>IF(LEN($E51)=0,"N",_xlfn.IFNA(INDEX('RFP Project Manager'!$D$27:$D$32,MATCH($E51,'RFP Project Manager'!$D$27:$D$32,0)),"Error -- Availability entered in an incorrect format"))</f>
        <v>N</v>
      </c>
    </row>
    <row r="52" spans="2:28" ht="30" x14ac:dyDescent="0.3">
      <c r="B52" s="24">
        <f t="shared" si="1"/>
        <v>40</v>
      </c>
      <c r="C52" s="378" t="s">
        <v>809</v>
      </c>
      <c r="D52" s="379" t="s">
        <v>19</v>
      </c>
      <c r="E52" s="174"/>
      <c r="F52" s="175" t="str">
        <f t="shared" si="4"/>
        <v/>
      </c>
      <c r="G52" s="197"/>
      <c r="H52" s="188"/>
      <c r="AB52" t="str">
        <f>IF(LEN($E52)=0,"N",_xlfn.IFNA(INDEX('RFP Project Manager'!$D$27:$D$32,MATCH($E52,'RFP Project Manager'!$D$27:$D$32,0)),"Error -- Availability entered in an incorrect format"))</f>
        <v>N</v>
      </c>
    </row>
    <row r="53" spans="2:28" ht="30" x14ac:dyDescent="0.3">
      <c r="B53" s="24">
        <f t="shared" si="1"/>
        <v>41</v>
      </c>
      <c r="C53" s="378" t="s">
        <v>810</v>
      </c>
      <c r="D53" s="379" t="s">
        <v>21</v>
      </c>
      <c r="E53" s="174"/>
      <c r="F53" s="175" t="str">
        <f t="shared" si="4"/>
        <v/>
      </c>
      <c r="G53" s="197"/>
      <c r="H53" s="188"/>
      <c r="AB53" t="str">
        <f>IF(LEN($E53)=0,"N",_xlfn.IFNA(INDEX('RFP Project Manager'!$D$27:$D$32,MATCH($E53,'RFP Project Manager'!$D$27:$D$32,0)),"Error -- Availability entered in an incorrect format"))</f>
        <v>N</v>
      </c>
    </row>
    <row r="54" spans="2:28" ht="16.5" x14ac:dyDescent="0.3">
      <c r="B54" s="24">
        <f t="shared" si="1"/>
        <v>42</v>
      </c>
      <c r="C54" s="378" t="s">
        <v>878</v>
      </c>
      <c r="D54" s="379" t="s">
        <v>21</v>
      </c>
      <c r="E54" s="174"/>
      <c r="F54" s="175" t="str">
        <f t="shared" si="4"/>
        <v/>
      </c>
      <c r="G54" s="197"/>
      <c r="H54" s="188"/>
      <c r="AB54" t="str">
        <f>IF(LEN($E54)=0,"N",_xlfn.IFNA(INDEX('RFP Project Manager'!$D$27:$D$32,MATCH($E54,'RFP Project Manager'!$D$27:$D$32,0)),"Error -- Availability entered in an incorrect format"))</f>
        <v>N</v>
      </c>
    </row>
    <row r="55" spans="2:28" ht="30" x14ac:dyDescent="0.3">
      <c r="B55" s="24">
        <f t="shared" si="1"/>
        <v>43</v>
      </c>
      <c r="C55" s="378" t="s">
        <v>76</v>
      </c>
      <c r="D55" s="379" t="s">
        <v>22</v>
      </c>
      <c r="E55" s="174"/>
      <c r="F55" s="175" t="str">
        <f t="shared" si="4"/>
        <v/>
      </c>
      <c r="G55" s="197"/>
      <c r="H55" s="188"/>
      <c r="AB55" t="str">
        <f>IF(LEN($E55)=0,"N",_xlfn.IFNA(INDEX('RFP Project Manager'!$D$27:$D$32,MATCH($E55,'RFP Project Manager'!$D$27:$D$32,0)),"Error -- Availability entered in an incorrect format"))</f>
        <v>N</v>
      </c>
    </row>
    <row r="56" spans="2:28" ht="16.5" x14ac:dyDescent="0.3">
      <c r="B56" s="24">
        <f t="shared" si="1"/>
        <v>44</v>
      </c>
      <c r="C56" s="378" t="s">
        <v>77</v>
      </c>
      <c r="D56" s="379" t="s">
        <v>21</v>
      </c>
      <c r="E56" s="174"/>
      <c r="F56" s="175" t="str">
        <f t="shared" si="4"/>
        <v/>
      </c>
      <c r="G56" s="197"/>
      <c r="H56" s="188"/>
      <c r="AB56" t="str">
        <f>IF(LEN($E56)=0,"N",_xlfn.IFNA(INDEX('RFP Project Manager'!$D$27:$D$32,MATCH($E56,'RFP Project Manager'!$D$27:$D$32,0)),"Error -- Availability entered in an incorrect format"))</f>
        <v>N</v>
      </c>
    </row>
    <row r="57" spans="2:28" ht="30.75" thickBot="1" x14ac:dyDescent="0.35">
      <c r="B57" s="24">
        <f t="shared" si="1"/>
        <v>45</v>
      </c>
      <c r="C57" s="380" t="s">
        <v>78</v>
      </c>
      <c r="D57" s="381" t="s">
        <v>21</v>
      </c>
      <c r="E57" s="178"/>
      <c r="F57" s="179" t="str">
        <f t="shared" si="4"/>
        <v/>
      </c>
      <c r="G57" s="198"/>
      <c r="H57" s="190"/>
      <c r="AB57" t="str">
        <f>IF(LEN($E57)=0,"N",_xlfn.IFNA(INDEX('RFP Project Manager'!$D$27:$D$32,MATCH($E57,'RFP Project Manager'!$D$27:$D$32,0)),"Error -- Availability entered in an incorrect format"))</f>
        <v>N</v>
      </c>
    </row>
    <row r="58" spans="2:28" ht="19.5" thickBot="1" x14ac:dyDescent="0.3">
      <c r="B58" s="24"/>
      <c r="C58" s="28" t="s">
        <v>786</v>
      </c>
      <c r="D58" s="29"/>
      <c r="E58" s="193"/>
      <c r="F58" s="193"/>
      <c r="G58" s="193"/>
      <c r="H58" s="194"/>
      <c r="AB58" t="str">
        <f>IF(LEN($E58)=0,"N",_xlfn.IFNA(INDEX('RFP Project Manager'!$D$27:$D$32,MATCH($E58,'RFP Project Manager'!$D$27:$D$32,0)),"Error -- Availability entered in an incorrect format"))</f>
        <v>N</v>
      </c>
    </row>
    <row r="59" spans="2:28" ht="30" x14ac:dyDescent="0.3">
      <c r="B59" s="24">
        <f t="shared" si="1"/>
        <v>46</v>
      </c>
      <c r="C59" s="376" t="s">
        <v>811</v>
      </c>
      <c r="D59" s="377" t="s">
        <v>19</v>
      </c>
      <c r="E59" s="170"/>
      <c r="F59" s="171" t="str">
        <f t="shared" ref="F59:F66" si="5">IF($C$4="Primary Vendor Module Name Here","",$C$4)</f>
        <v/>
      </c>
      <c r="G59" s="199"/>
      <c r="H59" s="186"/>
      <c r="AB59" t="str">
        <f>IF(LEN($E59)=0,"N",_xlfn.IFNA(INDEX('RFP Project Manager'!$D$27:$D$32,MATCH($E59,'RFP Project Manager'!$D$27:$D$32,0)),"Error -- Availability entered in an incorrect format"))</f>
        <v>N</v>
      </c>
    </row>
    <row r="60" spans="2:28" ht="45" x14ac:dyDescent="0.3">
      <c r="B60" s="24">
        <f>IF(B59&lt;&gt;0,B59+1,B58+1)</f>
        <v>47</v>
      </c>
      <c r="C60" s="378" t="s">
        <v>812</v>
      </c>
      <c r="D60" s="379" t="s">
        <v>19</v>
      </c>
      <c r="E60" s="174"/>
      <c r="F60" s="175" t="str">
        <f t="shared" si="5"/>
        <v/>
      </c>
      <c r="G60" s="197"/>
      <c r="H60" s="188"/>
      <c r="AB60" t="str">
        <f>IF(LEN($E60)=0,"N",_xlfn.IFNA(INDEX('RFP Project Manager'!$D$27:$D$32,MATCH($E60,'RFP Project Manager'!$D$27:$D$32,0)),"Error -- Availability entered in an incorrect format"))</f>
        <v>N</v>
      </c>
    </row>
    <row r="61" spans="2:28" ht="30" x14ac:dyDescent="0.3">
      <c r="B61" s="24">
        <f>IF(B60&lt;&gt;0,B60+1,B59+1)</f>
        <v>48</v>
      </c>
      <c r="C61" s="378" t="s">
        <v>79</v>
      </c>
      <c r="D61" s="379" t="s">
        <v>19</v>
      </c>
      <c r="E61" s="174"/>
      <c r="F61" s="175" t="str">
        <f t="shared" si="5"/>
        <v/>
      </c>
      <c r="G61" s="197"/>
      <c r="H61" s="188"/>
      <c r="AB61" t="str">
        <f>IF(LEN($E61)=0,"N",_xlfn.IFNA(INDEX('RFP Project Manager'!$D$27:$D$32,MATCH($E61,'RFP Project Manager'!$D$27:$D$32,0)),"Error -- Availability entered in an incorrect format"))</f>
        <v>N</v>
      </c>
    </row>
    <row r="62" spans="2:28" ht="16.5" x14ac:dyDescent="0.3">
      <c r="B62" s="24">
        <f>IF(B57&lt;&gt;0,B57+1,#REF!+1)</f>
        <v>46</v>
      </c>
      <c r="C62" s="378" t="s">
        <v>880</v>
      </c>
      <c r="D62" s="379" t="s">
        <v>19</v>
      </c>
      <c r="E62" s="174"/>
      <c r="F62" s="175" t="str">
        <f t="shared" si="5"/>
        <v/>
      </c>
      <c r="G62" s="197"/>
      <c r="H62" s="188"/>
      <c r="AB62" t="str">
        <f>IF(LEN($E62)=0,"N",_xlfn.IFNA(INDEX('RFP Project Manager'!$D$27:$D$32,MATCH($E62,'RFP Project Manager'!$D$27:$D$32,0)),"Error -- Availability entered in an incorrect format"))</f>
        <v>N</v>
      </c>
    </row>
    <row r="63" spans="2:28" ht="16.5" x14ac:dyDescent="0.3">
      <c r="B63" s="24">
        <f>IF(B62&lt;&gt;0,B62+1,B57+1)</f>
        <v>47</v>
      </c>
      <c r="C63" s="378" t="s">
        <v>813</v>
      </c>
      <c r="D63" s="379" t="s">
        <v>22</v>
      </c>
      <c r="E63" s="174"/>
      <c r="F63" s="175" t="str">
        <f t="shared" si="5"/>
        <v/>
      </c>
      <c r="G63" s="197"/>
      <c r="H63" s="188"/>
      <c r="AB63" t="str">
        <f>IF(LEN($E63)=0,"N",_xlfn.IFNA(INDEX('RFP Project Manager'!$D$27:$D$32,MATCH($E63,'RFP Project Manager'!$D$27:$D$32,0)),"Error -- Availability entered in an incorrect format"))</f>
        <v>N</v>
      </c>
    </row>
    <row r="64" spans="2:28" ht="16.5" x14ac:dyDescent="0.3">
      <c r="B64" s="24">
        <f>IF(B63&lt;&gt;0,B63+1,B62+1)</f>
        <v>48</v>
      </c>
      <c r="C64" s="378" t="s">
        <v>881</v>
      </c>
      <c r="D64" s="379" t="s">
        <v>19</v>
      </c>
      <c r="E64" s="174"/>
      <c r="F64" s="175" t="str">
        <f t="shared" si="5"/>
        <v/>
      </c>
      <c r="G64" s="197"/>
      <c r="H64" s="188"/>
      <c r="AB64" t="str">
        <f>IF(LEN($E64)=0,"N",_xlfn.IFNA(INDEX('RFP Project Manager'!$D$27:$D$32,MATCH($E64,'RFP Project Manager'!$D$27:$D$32,0)),"Error -- Availability entered in an incorrect format"))</f>
        <v>N</v>
      </c>
    </row>
    <row r="65" spans="2:28" ht="30" x14ac:dyDescent="0.3">
      <c r="B65" s="24">
        <f>IF(B64&lt;&gt;0,B64+1,B63+1)</f>
        <v>49</v>
      </c>
      <c r="C65" s="378" t="s">
        <v>882</v>
      </c>
      <c r="D65" s="379" t="s">
        <v>19</v>
      </c>
      <c r="E65" s="174"/>
      <c r="F65" s="175" t="str">
        <f t="shared" si="5"/>
        <v/>
      </c>
      <c r="G65" s="197"/>
      <c r="H65" s="188"/>
      <c r="AB65" t="str">
        <f>IF(LEN($E65)=0,"N",_xlfn.IFNA(INDEX('RFP Project Manager'!$D$27:$D$32,MATCH($E65,'RFP Project Manager'!$D$27:$D$32,0)),"Error -- Availability entered in an incorrect format"))</f>
        <v>N</v>
      </c>
    </row>
    <row r="66" spans="2:28" ht="17.25" thickBot="1" x14ac:dyDescent="0.35">
      <c r="B66" s="24">
        <f>IF(B65&lt;&gt;0,B65+1,B64+1)</f>
        <v>50</v>
      </c>
      <c r="C66" s="380" t="s">
        <v>883</v>
      </c>
      <c r="D66" s="381" t="s">
        <v>21</v>
      </c>
      <c r="E66" s="178"/>
      <c r="F66" s="179" t="str">
        <f t="shared" si="5"/>
        <v/>
      </c>
      <c r="G66" s="198"/>
      <c r="H66" s="190"/>
      <c r="AB66" t="str">
        <f>IF(LEN($E66)=0,"N",_xlfn.IFNA(INDEX('RFP Project Manager'!$D$27:$D$32,MATCH($E66,'RFP Project Manager'!$D$27:$D$32,0)),"Error -- Availability entered in an incorrect format"))</f>
        <v>N</v>
      </c>
    </row>
    <row r="67" spans="2:28" ht="17.25" customHeight="1" thickBot="1" x14ac:dyDescent="0.3">
      <c r="B67" s="15"/>
      <c r="C67" s="28" t="s">
        <v>80</v>
      </c>
      <c r="D67" s="29"/>
      <c r="E67" s="193"/>
      <c r="F67" s="193"/>
      <c r="G67" s="193"/>
      <c r="H67" s="194"/>
      <c r="AB67" t="str">
        <f>IF(LEN($E67)=0,"N",_xlfn.IFNA(INDEX('RFP Project Manager'!$D$27:$D$32,MATCH($E67,'RFP Project Manager'!$D$27:$D$32,0)),"Error -- Availability entered in an incorrect format"))</f>
        <v>N</v>
      </c>
    </row>
    <row r="68" spans="2:28" ht="16.5" x14ac:dyDescent="0.3">
      <c r="B68" s="24">
        <f>IF(B67&lt;&gt;0,B67+1,B66+1)</f>
        <v>51</v>
      </c>
      <c r="C68" s="376" t="s">
        <v>884</v>
      </c>
      <c r="D68" s="377" t="s">
        <v>19</v>
      </c>
      <c r="E68" s="170"/>
      <c r="F68" s="171" t="str">
        <f>IF($C$4="Primary Vendor Module Name Here","",$C$4)</f>
        <v/>
      </c>
      <c r="G68" s="199"/>
      <c r="H68" s="186"/>
      <c r="AB68" t="str">
        <f>IF(LEN($E68)=0,"N",_xlfn.IFNA(INDEX('RFP Project Manager'!$D$27:$D$32,MATCH($E68,'RFP Project Manager'!$D$27:$D$32,0)),"Error -- Availability entered in an incorrect format"))</f>
        <v>N</v>
      </c>
    </row>
    <row r="69" spans="2:28" ht="30" x14ac:dyDescent="0.3">
      <c r="B69" s="24">
        <f>IF(B68&lt;&gt;0,B68+1,B67+1)</f>
        <v>52</v>
      </c>
      <c r="C69" s="378" t="s">
        <v>81</v>
      </c>
      <c r="D69" s="379" t="s">
        <v>19</v>
      </c>
      <c r="E69" s="174"/>
      <c r="F69" s="175" t="str">
        <f>IF($C$4="Primary Vendor Module Name Here","",$C$4)</f>
        <v/>
      </c>
      <c r="G69" s="197"/>
      <c r="H69" s="188"/>
      <c r="AB69" t="str">
        <f>IF(LEN($E69)=0,"N",_xlfn.IFNA(INDEX('RFP Project Manager'!$D$27:$D$32,MATCH($E69,'RFP Project Manager'!$D$27:$D$32,0)),"Error -- Availability entered in an incorrect format"))</f>
        <v>N</v>
      </c>
    </row>
    <row r="70" spans="2:28" ht="45" x14ac:dyDescent="0.3">
      <c r="B70" s="24">
        <f>IF(B69&lt;&gt;0,B69+1,B68+1)</f>
        <v>53</v>
      </c>
      <c r="C70" s="378" t="s">
        <v>82</v>
      </c>
      <c r="D70" s="379" t="s">
        <v>19</v>
      </c>
      <c r="E70" s="174"/>
      <c r="F70" s="175" t="str">
        <f>IF($C$4="Primary Vendor Module Name Here","",$C$4)</f>
        <v/>
      </c>
      <c r="G70" s="197"/>
      <c r="H70" s="188"/>
      <c r="AB70" t="str">
        <f>IF(LEN($E70)=0,"N",_xlfn.IFNA(INDEX('RFP Project Manager'!$D$27:$D$32,MATCH($E70,'RFP Project Manager'!$D$27:$D$32,0)),"Error -- Availability entered in an incorrect format"))</f>
        <v>N</v>
      </c>
    </row>
    <row r="71" spans="2:28" ht="30" x14ac:dyDescent="0.3">
      <c r="B71" s="24">
        <f>IF(B70&lt;&gt;0,B70+1,B69+1)</f>
        <v>54</v>
      </c>
      <c r="C71" s="378" t="s">
        <v>885</v>
      </c>
      <c r="D71" s="379" t="s">
        <v>19</v>
      </c>
      <c r="E71" s="174"/>
      <c r="F71" s="175" t="str">
        <f>IF($C$4="Primary Vendor Module Name Here","",$C$4)</f>
        <v/>
      </c>
      <c r="G71" s="197"/>
      <c r="H71" s="188"/>
      <c r="AB71" t="str">
        <f>IF(LEN($E71)=0,"N",_xlfn.IFNA(INDEX('RFP Project Manager'!$D$27:$D$32,MATCH($E71,'RFP Project Manager'!$D$27:$D$32,0)),"Error -- Availability entered in an incorrect format"))</f>
        <v>N</v>
      </c>
    </row>
    <row r="72" spans="2:28" ht="60.75" thickBot="1" x14ac:dyDescent="0.35">
      <c r="B72" s="24">
        <f>IF(B71&lt;&gt;0,B71+1,B70+1)</f>
        <v>55</v>
      </c>
      <c r="C72" s="380" t="s">
        <v>83</v>
      </c>
      <c r="D72" s="381" t="s">
        <v>19</v>
      </c>
      <c r="E72" s="178"/>
      <c r="F72" s="179" t="str">
        <f>IF($C$4="Primary Vendor Module Name Here","",$C$4)</f>
        <v/>
      </c>
      <c r="G72" s="198"/>
      <c r="H72" s="190"/>
      <c r="AB72" t="str">
        <f>IF(LEN($E72)=0,"N",_xlfn.IFNA(INDEX('RFP Project Manager'!$D$27:$D$32,MATCH($E72,'RFP Project Manager'!$D$27:$D$32,0)),"Error -- Availability entered in an incorrect format"))</f>
        <v>N</v>
      </c>
    </row>
    <row r="73" spans="2:28" x14ac:dyDescent="0.25">
      <c r="AB73" t="str">
        <f>IF(LEN($E73)=0,"N",_xlfn.IFNA(INDEX('RFP Project Manager'!$D$27:$D$32,MATCH($E73,'RFP Project Manager'!$D$27:$D$32,0)),"Error -- Availability entered in an incorrect format"))</f>
        <v>N</v>
      </c>
    </row>
    <row r="74" spans="2:28" x14ac:dyDescent="0.25">
      <c r="AB74" t="str">
        <f>IF(LEN($E74)=0,"N",_xlfn.IFNA(INDEX('RFP Project Manager'!$D$27:$D$32,MATCH($E74,'RFP Project Manager'!$D$27:$D$32,0)),"Error -- Availability entered in an incorrect format"))</f>
        <v>N</v>
      </c>
    </row>
    <row r="75" spans="2:28" x14ac:dyDescent="0.25">
      <c r="AB75" t="str">
        <f>IF(LEN($E75)=0,"N",_xlfn.IFNA(INDEX('RFP Project Manager'!$D$27:$D$32,MATCH($E75,'RFP Project Manager'!$D$27:$D$32,0)),"Error -- Availability entered in an incorrect format"))</f>
        <v>N</v>
      </c>
    </row>
    <row r="76" spans="2:28" x14ac:dyDescent="0.25">
      <c r="AB76" t="str">
        <f>IF(LEN($E76)=0,"N",_xlfn.IFNA(INDEX('RFP Project Manager'!$D$27:$D$32,MATCH($E76,'RFP Project Manager'!$D$27:$D$32,0)),"Error -- Availability entered in an incorrect format"))</f>
        <v>N</v>
      </c>
    </row>
    <row r="77" spans="2:28" x14ac:dyDescent="0.25">
      <c r="AB77" t="str">
        <f>IF(LEN($E77)=0,"N",_xlfn.IFNA(INDEX('RFP Project Manager'!$D$27:$D$32,MATCH($E77,'RFP Project Manager'!$D$27:$D$32,0)),"Error -- Availability entered in an incorrect format"))</f>
        <v>N</v>
      </c>
    </row>
    <row r="78" spans="2:28" x14ac:dyDescent="0.25">
      <c r="AB78" t="str">
        <f>IF(LEN($E78)=0,"N",_xlfn.IFNA(INDEX('RFP Project Manager'!$D$27:$D$32,MATCH($E78,'RFP Project Manager'!$D$27:$D$32,0)),"Error -- Availability entered in an incorrect format"))</f>
        <v>N</v>
      </c>
    </row>
    <row r="79" spans="2:28" x14ac:dyDescent="0.25">
      <c r="AB79" t="str">
        <f>IF(LEN($E79)=0,"N",_xlfn.IFNA(INDEX('RFP Project Manager'!$D$27:$D$32,MATCH($E79,'RFP Project Manager'!$D$27:$D$32,0)),"Error -- Availability entered in an incorrect format"))</f>
        <v>N</v>
      </c>
    </row>
    <row r="80" spans="2:28" x14ac:dyDescent="0.25">
      <c r="AB80" t="str">
        <f>IF(LEN($E80)=0,"N",_xlfn.IFNA(INDEX('RFP Project Manager'!$D$27:$D$32,MATCH($E80,'RFP Project Manager'!$D$27:$D$32,0)),"Error -- Availability entered in an incorrect format"))</f>
        <v>N</v>
      </c>
    </row>
    <row r="81" spans="28:28" x14ac:dyDescent="0.25">
      <c r="AB81" t="str">
        <f>IF(LEN($E81)=0,"N",_xlfn.IFNA(INDEX('RFP Project Manager'!$D$27:$D$32,MATCH($E81,'RFP Project Manager'!$D$27:$D$32,0)),"Error -- Availability entered in an incorrect format"))</f>
        <v>N</v>
      </c>
    </row>
    <row r="82" spans="28:28" x14ac:dyDescent="0.25">
      <c r="AB82" t="str">
        <f>IF(LEN($E82)=0,"N",_xlfn.IFNA(INDEX('RFP Project Manager'!$D$27:$D$32,MATCH($E82,'RFP Project Manager'!$D$27:$D$32,0)),"Error -- Availability entered in an incorrect format"))</f>
        <v>N</v>
      </c>
    </row>
    <row r="83" spans="28:28" x14ac:dyDescent="0.25">
      <c r="AB83" t="str">
        <f>IF(LEN($E83)=0,"N",_xlfn.IFNA(INDEX('RFP Project Manager'!$D$27:$D$32,MATCH($E83,'RFP Project Manager'!$D$27:$D$32,0)),"Error -- Availability entered in an incorrect format"))</f>
        <v>N</v>
      </c>
    </row>
    <row r="84" spans="28:28" x14ac:dyDescent="0.25">
      <c r="AB84" t="str">
        <f>IF(LEN($E84)=0,"N",_xlfn.IFNA(INDEX('RFP Project Manager'!$D$27:$D$32,MATCH($E84,'RFP Project Manager'!$D$27:$D$32,0)),"Error -- Availability entered in an incorrect format"))</f>
        <v>N</v>
      </c>
    </row>
    <row r="85" spans="28:28" x14ac:dyDescent="0.25">
      <c r="AB85" t="str">
        <f>IF(LEN($E85)=0,"N",_xlfn.IFNA(INDEX('RFP Project Manager'!$D$27:$D$32,MATCH($E85,'RFP Project Manager'!$D$27:$D$32,0)),"Error -- Availability entered in an incorrect format"))</f>
        <v>N</v>
      </c>
    </row>
    <row r="86" spans="28:28" x14ac:dyDescent="0.25">
      <c r="AB86" t="str">
        <f>IF(LEN($E86)=0,"N",_xlfn.IFNA(INDEX('RFP Project Manager'!$D$27:$D$32,MATCH($E86,'RFP Project Manager'!$D$27:$D$32,0)),"Error -- Availability entered in an incorrect format"))</f>
        <v>N</v>
      </c>
    </row>
    <row r="87" spans="28:28" x14ac:dyDescent="0.25">
      <c r="AB87" t="str">
        <f>IF(LEN($E87)=0,"N",_xlfn.IFNA(INDEX('RFP Project Manager'!$D$27:$D$32,MATCH($E87,'RFP Project Manager'!$D$27:$D$32,0)),"Error -- Availability entered in an incorrect format"))</f>
        <v>N</v>
      </c>
    </row>
    <row r="88" spans="28:28" x14ac:dyDescent="0.25">
      <c r="AB88" t="str">
        <f>IF(LEN($E88)=0,"N",_xlfn.IFNA(INDEX('RFP Project Manager'!$D$27:$D$32,MATCH($E88,'RFP Project Manager'!$D$27:$D$32,0)),"Error -- Availability entered in an incorrect format"))</f>
        <v>N</v>
      </c>
    </row>
    <row r="89" spans="28:28" x14ac:dyDescent="0.25">
      <c r="AB89" t="str">
        <f>IF(LEN($E89)=0,"N",_xlfn.IFNA(INDEX('RFP Project Manager'!$D$27:$D$32,MATCH($E89,'RFP Project Manager'!$D$27:$D$32,0)),"Error -- Availability entered in an incorrect format"))</f>
        <v>N</v>
      </c>
    </row>
    <row r="90" spans="28:28" x14ac:dyDescent="0.25">
      <c r="AB90" t="str">
        <f>IF(LEN($E90)=0,"N",_xlfn.IFNA(INDEX('RFP Project Manager'!$D$27:$D$32,MATCH($E90,'RFP Project Manager'!$D$27:$D$32,0)),"Error -- Availability entered in an incorrect format"))</f>
        <v>N</v>
      </c>
    </row>
    <row r="91" spans="28:28" x14ac:dyDescent="0.25">
      <c r="AB91" t="str">
        <f>IF(LEN($E91)=0,"N",_xlfn.IFNA(INDEX('RFP Project Manager'!$D$27:$D$32,MATCH($E91,'RFP Project Manager'!$D$27:$D$32,0)),"Error -- Availability entered in an incorrect format"))</f>
        <v>N</v>
      </c>
    </row>
    <row r="92" spans="28:28" x14ac:dyDescent="0.25">
      <c r="AB92" t="str">
        <f>IF(LEN($E92)=0,"N",_xlfn.IFNA(INDEX('RFP Project Manager'!$D$27:$D$32,MATCH($E92,'RFP Project Manager'!$D$27:$D$32,0)),"Error -- Availability entered in an incorrect format"))</f>
        <v>N</v>
      </c>
    </row>
    <row r="93" spans="28:28" x14ac:dyDescent="0.25">
      <c r="AB93" t="str">
        <f>IF(LEN($E93)=0,"N",_xlfn.IFNA(INDEX('RFP Project Manager'!$D$27:$D$32,MATCH($E93,'RFP Project Manager'!$D$27:$D$32,0)),"Error -- Availability entered in an incorrect format"))</f>
        <v>N</v>
      </c>
    </row>
    <row r="94" spans="28:28" x14ac:dyDescent="0.25">
      <c r="AB94" t="str">
        <f>IF(LEN($E94)=0,"N",_xlfn.IFNA(INDEX('RFP Project Manager'!$D$27:$D$32,MATCH($E94,'RFP Project Manager'!$D$27:$D$32,0)),"Error -- Availability entered in an incorrect format"))</f>
        <v>N</v>
      </c>
    </row>
    <row r="95" spans="28:28" x14ac:dyDescent="0.25">
      <c r="AB95" t="str">
        <f>IF(LEN($E95)=0,"N",_xlfn.IFNA(INDEX('RFP Project Manager'!$D$27:$D$32,MATCH($E95,'RFP Project Manager'!$D$27:$D$32,0)),"Error -- Availability entered in an incorrect format"))</f>
        <v>N</v>
      </c>
    </row>
    <row r="96" spans="28:28" x14ac:dyDescent="0.25">
      <c r="AB96" t="str">
        <f>IF(LEN($E96)=0,"N",_xlfn.IFNA(INDEX('RFP Project Manager'!$D$27:$D$32,MATCH($E96,'RFP Project Manager'!$D$27:$D$32,0)),"Error -- Availability entered in an incorrect format"))</f>
        <v>N</v>
      </c>
    </row>
    <row r="97" spans="28:28" x14ac:dyDescent="0.25">
      <c r="AB97" t="str">
        <f>IF(LEN($E97)=0,"N",_xlfn.IFNA(INDEX('RFP Project Manager'!$D$27:$D$32,MATCH($E97,'RFP Project Manager'!$D$27:$D$32,0)),"Error -- Availability entered in an incorrect format"))</f>
        <v>N</v>
      </c>
    </row>
    <row r="98" spans="28:28" x14ac:dyDescent="0.25">
      <c r="AB98" t="str">
        <f>IF(LEN($E98)=0,"N",_xlfn.IFNA(INDEX('RFP Project Manager'!$D$27:$D$32,MATCH($E98,'RFP Project Manager'!$D$27:$D$32,0)),"Error -- Availability entered in an incorrect format"))</f>
        <v>N</v>
      </c>
    </row>
    <row r="99" spans="28:28" x14ac:dyDescent="0.25">
      <c r="AB99" t="str">
        <f>IF(LEN($E99)=0,"N",_xlfn.IFNA(INDEX('RFP Project Manager'!$D$27:$D$32,MATCH($E99,'RFP Project Manager'!$D$27:$D$32,0)),"Error -- Availability entered in an incorrect format"))</f>
        <v>N</v>
      </c>
    </row>
    <row r="100" spans="28:28" x14ac:dyDescent="0.25">
      <c r="AB100" t="str">
        <f>IF(LEN($E100)=0,"N",_xlfn.IFNA(INDEX('RFP Project Manager'!$D$27:$D$32,MATCH($E100,'RFP Project Manager'!$D$27:$D$32,0)),"Error -- Availability entered in an incorrect format"))</f>
        <v>N</v>
      </c>
    </row>
    <row r="101" spans="28:28" x14ac:dyDescent="0.25">
      <c r="AB101" t="str">
        <f>IF(LEN($E101)=0,"N",_xlfn.IFNA(INDEX('RFP Project Manager'!$D$27:$D$32,MATCH($E101,'RFP Project Manager'!$D$27:$D$32,0)),"Error -- Availability entered in an incorrect format"))</f>
        <v>N</v>
      </c>
    </row>
    <row r="102" spans="28:28" x14ac:dyDescent="0.25">
      <c r="AB102" t="str">
        <f>IF(LEN($E102)=0,"N",_xlfn.IFNA(INDEX('RFP Project Manager'!$D$27:$D$32,MATCH($E102,'RFP Project Manager'!$D$27:$D$32,0)),"Error -- Availability entered in an incorrect format"))</f>
        <v>N</v>
      </c>
    </row>
    <row r="103" spans="28:28" x14ac:dyDescent="0.25">
      <c r="AB103" t="str">
        <f>IF(LEN($E103)=0,"N",_xlfn.IFNA(INDEX('RFP Project Manager'!$D$27:$D$32,MATCH($E103,'RFP Project Manager'!$D$27:$D$32,0)),"Error -- Availability entered in an incorrect format"))</f>
        <v>N</v>
      </c>
    </row>
    <row r="104" spans="28:28" x14ac:dyDescent="0.25">
      <c r="AB104" t="str">
        <f>IF(LEN($E104)=0,"N",_xlfn.IFNA(INDEX('RFP Project Manager'!$D$27:$D$32,MATCH($E104,'RFP Project Manager'!$D$27:$D$32,0)),"Error -- Availability entered in an incorrect format"))</f>
        <v>N</v>
      </c>
    </row>
    <row r="105" spans="28:28" x14ac:dyDescent="0.25">
      <c r="AB105" t="str">
        <f>IF(LEN($E105)=0,"N",_xlfn.IFNA(INDEX('RFP Project Manager'!$D$27:$D$32,MATCH($E105,'RFP Project Manager'!$D$27:$D$32,0)),"Error -- Availability entered in an incorrect format"))</f>
        <v>N</v>
      </c>
    </row>
    <row r="106" spans="28:28" x14ac:dyDescent="0.25">
      <c r="AB106" t="str">
        <f>IF(LEN($E106)=0,"N",_xlfn.IFNA(INDEX('RFP Project Manager'!$D$27:$D$32,MATCH($E106,'RFP Project Manager'!$D$27:$D$32,0)),"Error -- Availability entered in an incorrect format"))</f>
        <v>N</v>
      </c>
    </row>
    <row r="107" spans="28:28" x14ac:dyDescent="0.25">
      <c r="AB107" t="str">
        <f>IF(LEN($E107)=0,"N",_xlfn.IFNA(INDEX('RFP Project Manager'!$D$27:$D$32,MATCH($E107,'RFP Project Manager'!$D$27:$D$32,0)),"Error -- Availability entered in an incorrect format"))</f>
        <v>N</v>
      </c>
    </row>
    <row r="108" spans="28:28" x14ac:dyDescent="0.25">
      <c r="AB108" t="str">
        <f>IF(LEN($E108)=0,"N",_xlfn.IFNA(INDEX('RFP Project Manager'!$D$27:$D$32,MATCH($E108,'RFP Project Manager'!$D$27:$D$32,0)),"Error -- Availability entered in an incorrect format"))</f>
        <v>N</v>
      </c>
    </row>
    <row r="109" spans="28:28" x14ac:dyDescent="0.25">
      <c r="AB109" t="str">
        <f>IF(LEN($E109)=0,"N",_xlfn.IFNA(INDEX('RFP Project Manager'!$D$27:$D$32,MATCH($E109,'RFP Project Manager'!$D$27:$D$32,0)),"Error -- Availability entered in an incorrect format"))</f>
        <v>N</v>
      </c>
    </row>
    <row r="110" spans="28:28" x14ac:dyDescent="0.25">
      <c r="AB110" t="str">
        <f>IF(LEN($E110)=0,"N",_xlfn.IFNA(INDEX('RFP Project Manager'!$D$27:$D$32,MATCH($E110,'RFP Project Manager'!$D$27:$D$32,0)),"Error -- Availability entered in an incorrect format"))</f>
        <v>N</v>
      </c>
    </row>
    <row r="111" spans="28:28" x14ac:dyDescent="0.25">
      <c r="AB111" t="str">
        <f>IF(LEN($E111)=0,"N",_xlfn.IFNA(INDEX('RFP Project Manager'!$D$27:$D$32,MATCH($E111,'RFP Project Manager'!$D$27:$D$32,0)),"Error -- Availability entered in an incorrect format"))</f>
        <v>N</v>
      </c>
    </row>
    <row r="112" spans="28:28" x14ac:dyDescent="0.25">
      <c r="AB112" t="str">
        <f>IF(LEN($E112)=0,"N",_xlfn.IFNA(INDEX('RFP Project Manager'!$D$27:$D$32,MATCH($E112,'RFP Project Manager'!$D$27:$D$32,0)),"Error -- Availability entered in an incorrect format"))</f>
        <v>N</v>
      </c>
    </row>
    <row r="113" spans="28:28" x14ac:dyDescent="0.25">
      <c r="AB113" t="str">
        <f>IF(LEN($E113)=0,"N",_xlfn.IFNA(INDEX('RFP Project Manager'!$D$27:$D$32,MATCH($E113,'RFP Project Manager'!$D$27:$D$32,0)),"Error -- Availability entered in an incorrect format"))</f>
        <v>N</v>
      </c>
    </row>
    <row r="114" spans="28:28" x14ac:dyDescent="0.25">
      <c r="AB114" t="str">
        <f>IF(LEN($E114)=0,"N",_xlfn.IFNA(INDEX('RFP Project Manager'!$D$27:$D$32,MATCH($E114,'RFP Project Manager'!$D$27:$D$32,0)),"Error -- Availability entered in an incorrect format"))</f>
        <v>N</v>
      </c>
    </row>
    <row r="115" spans="28:28" x14ac:dyDescent="0.25">
      <c r="AB115" t="str">
        <f>IF(LEN($E115)=0,"N",_xlfn.IFNA(INDEX('RFP Project Manager'!$D$27:$D$32,MATCH($E115,'RFP Project Manager'!$D$27:$D$32,0)),"Error -- Availability entered in an incorrect format"))</f>
        <v>N</v>
      </c>
    </row>
    <row r="116" spans="28:28" x14ac:dyDescent="0.25">
      <c r="AB116" t="str">
        <f>IF(LEN($E116)=0,"N",_xlfn.IFNA(INDEX('RFP Project Manager'!$D$27:$D$32,MATCH($E116,'RFP Project Manager'!$D$27:$D$32,0)),"Error -- Availability entered in an incorrect format"))</f>
        <v>N</v>
      </c>
    </row>
    <row r="117" spans="28:28" x14ac:dyDescent="0.25">
      <c r="AB117" t="str">
        <f>IF(LEN($E117)=0,"N",_xlfn.IFNA(INDEX('RFP Project Manager'!$D$27:$D$32,MATCH($E117,'RFP Project Manager'!$D$27:$D$32,0)),"Error -- Availability entered in an incorrect format"))</f>
        <v>N</v>
      </c>
    </row>
    <row r="118" spans="28:28" x14ac:dyDescent="0.25">
      <c r="AB118" t="str">
        <f>IF(LEN($E118)=0,"N",_xlfn.IFNA(INDEX('RFP Project Manager'!$D$27:$D$32,MATCH($E118,'RFP Project Manager'!$D$27:$D$32,0)),"Error -- Availability entered in an incorrect format"))</f>
        <v>N</v>
      </c>
    </row>
    <row r="119" spans="28:28" x14ac:dyDescent="0.25">
      <c r="AB119" t="str">
        <f>IF(LEN($E119)=0,"N",_xlfn.IFNA(INDEX('RFP Project Manager'!$D$27:$D$32,MATCH($E119,'RFP Project Manager'!$D$27:$D$32,0)),"Error -- Availability entered in an incorrect format"))</f>
        <v>N</v>
      </c>
    </row>
    <row r="120" spans="28:28" x14ac:dyDescent="0.25">
      <c r="AB120" t="str">
        <f>IF(LEN($E120)=0,"N",_xlfn.IFNA(INDEX('RFP Project Manager'!$D$27:$D$32,MATCH($E120,'RFP Project Manager'!$D$27:$D$32,0)),"Error -- Availability entered in an incorrect format"))</f>
        <v>N</v>
      </c>
    </row>
    <row r="121" spans="28:28" x14ac:dyDescent="0.25">
      <c r="AB121" t="str">
        <f>IF(LEN($E121)=0,"N",_xlfn.IFNA(INDEX('RFP Project Manager'!$D$27:$D$32,MATCH($E121,'RFP Project Manager'!$D$27:$D$32,0)),"Error -- Availability entered in an incorrect format"))</f>
        <v>N</v>
      </c>
    </row>
    <row r="122" spans="28:28" x14ac:dyDescent="0.25">
      <c r="AB122" t="str">
        <f>IF(LEN($E122)=0,"N",_xlfn.IFNA(INDEX('RFP Project Manager'!$D$27:$D$32,MATCH($E122,'RFP Project Manager'!$D$27:$D$32,0)),"Error -- Availability entered in an incorrect format"))</f>
        <v>N</v>
      </c>
    </row>
    <row r="123" spans="28:28" x14ac:dyDescent="0.25">
      <c r="AB123" t="str">
        <f>IF(LEN($E123)=0,"N",_xlfn.IFNA(INDEX('RFP Project Manager'!$D$27:$D$32,MATCH($E123,'RFP Project Manager'!$D$27:$D$32,0)),"Error -- Availability entered in an incorrect format"))</f>
        <v>N</v>
      </c>
    </row>
    <row r="124" spans="28:28" x14ac:dyDescent="0.25">
      <c r="AB124" t="str">
        <f>IF(LEN($E124)=0,"N",_xlfn.IFNA(INDEX('RFP Project Manager'!$D$27:$D$32,MATCH($E124,'RFP Project Manager'!$D$27:$D$32,0)),"Error -- Availability entered in an incorrect format"))</f>
        <v>N</v>
      </c>
    </row>
    <row r="125" spans="28:28" x14ac:dyDescent="0.25">
      <c r="AB125" t="str">
        <f>IF(LEN($E125)=0,"N",_xlfn.IFNA(INDEX('RFP Project Manager'!$D$27:$D$32,MATCH($E125,'RFP Project Manager'!$D$27:$D$32,0)),"Error -- Availability entered in an incorrect format"))</f>
        <v>N</v>
      </c>
    </row>
    <row r="126" spans="28:28" x14ac:dyDescent="0.25">
      <c r="AB126" t="str">
        <f>IF(LEN($E126)=0,"N",_xlfn.IFNA(INDEX('RFP Project Manager'!$D$27:$D$32,MATCH($E126,'RFP Project Manager'!$D$27:$D$32,0)),"Error -- Availability entered in an incorrect format"))</f>
        <v>N</v>
      </c>
    </row>
    <row r="127" spans="28:28" x14ac:dyDescent="0.25">
      <c r="AB127" t="str">
        <f>IF(LEN($E127)=0,"N",_xlfn.IFNA(INDEX('RFP Project Manager'!$D$27:$D$32,MATCH($E127,'RFP Project Manager'!$D$27:$D$32,0)),"Error -- Availability entered in an incorrect format"))</f>
        <v>N</v>
      </c>
    </row>
    <row r="128" spans="28:28" x14ac:dyDescent="0.25">
      <c r="AB128" t="str">
        <f>IF(LEN($E128)=0,"N",_xlfn.IFNA(INDEX('RFP Project Manager'!$D$27:$D$32,MATCH($E128,'RFP Project Manager'!$D$27:$D$32,0)),"Error -- Availability entered in an incorrect format"))</f>
        <v>N</v>
      </c>
    </row>
    <row r="129" spans="28:28" x14ac:dyDescent="0.25">
      <c r="AB129" t="str">
        <f>IF(LEN($E129)=0,"N",_xlfn.IFNA(INDEX('RFP Project Manager'!$D$27:$D$32,MATCH($E129,'RFP Project Manager'!$D$27:$D$32,0)),"Error -- Availability entered in an incorrect format"))</f>
        <v>N</v>
      </c>
    </row>
    <row r="130" spans="28:28" x14ac:dyDescent="0.25">
      <c r="AB130" t="str">
        <f>IF(LEN($E130)=0,"N",_xlfn.IFNA(INDEX('RFP Project Manager'!$D$27:$D$32,MATCH($E130,'RFP Project Manager'!$D$27:$D$32,0)),"Error -- Availability entered in an incorrect format"))</f>
        <v>N</v>
      </c>
    </row>
    <row r="131" spans="28:28" x14ac:dyDescent="0.25">
      <c r="AB131" t="str">
        <f>IF(LEN($E131)=0,"N",_xlfn.IFNA(INDEX('RFP Project Manager'!$D$27:$D$32,MATCH($E131,'RFP Project Manager'!$D$27:$D$32,0)),"Error -- Availability entered in an incorrect format"))</f>
        <v>N</v>
      </c>
    </row>
    <row r="132" spans="28:28" x14ac:dyDescent="0.25">
      <c r="AB132" t="str">
        <f>IF(LEN($E132)=0,"N",_xlfn.IFNA(INDEX('RFP Project Manager'!$D$27:$D$32,MATCH($E132,'RFP Project Manager'!$D$27:$D$32,0)),"Error -- Availability entered in an incorrect format"))</f>
        <v>N</v>
      </c>
    </row>
    <row r="133" spans="28:28" x14ac:dyDescent="0.25">
      <c r="AB133" t="str">
        <f>IF(LEN($E133)=0,"N",_xlfn.IFNA(INDEX('RFP Project Manager'!$D$27:$D$32,MATCH($E133,'RFP Project Manager'!$D$27:$D$32,0)),"Error -- Availability entered in an incorrect format"))</f>
        <v>N</v>
      </c>
    </row>
    <row r="134" spans="28:28" x14ac:dyDescent="0.25">
      <c r="AB134" t="str">
        <f>IF(LEN($E134)=0,"N",_xlfn.IFNA(INDEX('RFP Project Manager'!$D$27:$D$32,MATCH($E134,'RFP Project Manager'!$D$27:$D$32,0)),"Error -- Availability entered in an incorrect format"))</f>
        <v>N</v>
      </c>
    </row>
    <row r="135" spans="28:28" x14ac:dyDescent="0.25">
      <c r="AB135" t="str">
        <f>IF(LEN($E135)=0,"N",_xlfn.IFNA(INDEX('RFP Project Manager'!$D$27:$D$32,MATCH($E135,'RFP Project Manager'!$D$27:$D$32,0)),"Error -- Availability entered in an incorrect format"))</f>
        <v>N</v>
      </c>
    </row>
    <row r="136" spans="28:28" x14ac:dyDescent="0.25">
      <c r="AB136" t="str">
        <f>IF(LEN($E136)=0,"N",_xlfn.IFNA(INDEX('RFP Project Manager'!$D$27:$D$32,MATCH($E136,'RFP Project Manager'!$D$27:$D$32,0)),"Error -- Availability entered in an incorrect format"))</f>
        <v>N</v>
      </c>
    </row>
    <row r="137" spans="28:28" x14ac:dyDescent="0.25">
      <c r="AB137" t="str">
        <f>IF(LEN($E137)=0,"N",_xlfn.IFNA(INDEX('RFP Project Manager'!$D$27:$D$32,MATCH($E137,'RFP Project Manager'!$D$27:$D$32,0)),"Error -- Availability entered in an incorrect format"))</f>
        <v>N</v>
      </c>
    </row>
    <row r="138" spans="28:28" x14ac:dyDescent="0.25">
      <c r="AB138" t="str">
        <f>IF(LEN($E138)=0,"N",_xlfn.IFNA(INDEX('RFP Project Manager'!$D$27:$D$32,MATCH($E138,'RFP Project Manager'!$D$27:$D$32,0)),"Error -- Availability entered in an incorrect format"))</f>
        <v>N</v>
      </c>
    </row>
    <row r="139" spans="28:28" x14ac:dyDescent="0.25">
      <c r="AB139" t="str">
        <f>IF(LEN($E139)=0,"N",_xlfn.IFNA(INDEX('RFP Project Manager'!$D$27:$D$32,MATCH($E139,'RFP Project Manager'!$D$27:$D$32,0)),"Error -- Availability entered in an incorrect format"))</f>
        <v>N</v>
      </c>
    </row>
    <row r="140" spans="28:28" x14ac:dyDescent="0.25">
      <c r="AB140" t="str">
        <f>IF(LEN($E140)=0,"N",_xlfn.IFNA(INDEX('RFP Project Manager'!$D$27:$D$32,MATCH($E140,'RFP Project Manager'!$D$27:$D$32,0)),"Error -- Availability entered in an incorrect format"))</f>
        <v>N</v>
      </c>
    </row>
    <row r="141" spans="28:28" x14ac:dyDescent="0.25">
      <c r="AB141" t="str">
        <f>IF(LEN($E141)=0,"N",_xlfn.IFNA(INDEX('RFP Project Manager'!$D$27:$D$32,MATCH($E141,'RFP Project Manager'!$D$27:$D$32,0)),"Error -- Availability entered in an incorrect format"))</f>
        <v>N</v>
      </c>
    </row>
    <row r="142" spans="28:28" x14ac:dyDescent="0.25">
      <c r="AB142" t="str">
        <f>IF(LEN($E142)=0,"N",_xlfn.IFNA(INDEX('RFP Project Manager'!$D$27:$D$32,MATCH($E142,'RFP Project Manager'!$D$27:$D$32,0)),"Error -- Availability entered in an incorrect format"))</f>
        <v>N</v>
      </c>
    </row>
    <row r="143" spans="28:28" x14ac:dyDescent="0.25">
      <c r="AB143" t="str">
        <f>IF(LEN($E143)=0,"N",_xlfn.IFNA(INDEX('RFP Project Manager'!$D$27:$D$32,MATCH($E143,'RFP Project Manager'!$D$27:$D$32,0)),"Error -- Availability entered in an incorrect format"))</f>
        <v>N</v>
      </c>
    </row>
    <row r="144" spans="28:28" x14ac:dyDescent="0.25">
      <c r="AB144" t="str">
        <f>IF(LEN($E144)=0,"N",_xlfn.IFNA(INDEX('RFP Project Manager'!$D$27:$D$32,MATCH($E144,'RFP Project Manager'!$D$27:$D$32,0)),"Error -- Availability entered in an incorrect format"))</f>
        <v>N</v>
      </c>
    </row>
    <row r="145" spans="28:28" x14ac:dyDescent="0.25">
      <c r="AB145" t="str">
        <f>IF(LEN($E145)=0,"N",_xlfn.IFNA(INDEX('RFP Project Manager'!$D$27:$D$32,MATCH($E145,'RFP Project Manager'!$D$27:$D$32,0)),"Error -- Availability entered in an incorrect format"))</f>
        <v>N</v>
      </c>
    </row>
    <row r="146" spans="28:28" x14ac:dyDescent="0.25">
      <c r="AB146" t="str">
        <f>IF(LEN($E146)=0,"N",_xlfn.IFNA(INDEX('RFP Project Manager'!$D$27:$D$32,MATCH($E146,'RFP Project Manager'!$D$27:$D$32,0)),"Error -- Availability entered in an incorrect format"))</f>
        <v>N</v>
      </c>
    </row>
    <row r="147" spans="28:28" x14ac:dyDescent="0.25">
      <c r="AB147" t="str">
        <f>IF(LEN($E147)=0,"N",_xlfn.IFNA(INDEX('RFP Project Manager'!$D$27:$D$32,MATCH($E147,'RFP Project Manager'!$D$27:$D$32,0)),"Error -- Availability entered in an incorrect format"))</f>
        <v>N</v>
      </c>
    </row>
    <row r="148" spans="28:28" x14ac:dyDescent="0.25">
      <c r="AB148" t="str">
        <f>IF(LEN($E148)=0,"N",_xlfn.IFNA(INDEX('RFP Project Manager'!$D$27:$D$32,MATCH($E148,'RFP Project Manager'!$D$27:$D$32,0)),"Error -- Availability entered in an incorrect format"))</f>
        <v>N</v>
      </c>
    </row>
    <row r="149" spans="28:28" x14ac:dyDescent="0.25">
      <c r="AB149" t="str">
        <f>IF(LEN($E149)=0,"N",_xlfn.IFNA(INDEX('RFP Project Manager'!$D$27:$D$32,MATCH($E149,'RFP Project Manager'!$D$27:$D$32,0)),"Error -- Availability entered in an incorrect format"))</f>
        <v>N</v>
      </c>
    </row>
    <row r="150" spans="28:28" x14ac:dyDescent="0.25">
      <c r="AB150" t="str">
        <f>IF(LEN($E150)=0,"N",_xlfn.IFNA(INDEX('RFP Project Manager'!$D$27:$D$32,MATCH($E150,'RFP Project Manager'!$D$27:$D$32,0)),"Error -- Availability entered in an incorrect format"))</f>
        <v>N</v>
      </c>
    </row>
    <row r="151" spans="28:28" x14ac:dyDescent="0.25">
      <c r="AB151" t="str">
        <f>IF(LEN($E151)=0,"N",_xlfn.IFNA(INDEX('RFP Project Manager'!$D$27:$D$32,MATCH($E151,'RFP Project Manager'!$D$27:$D$32,0)),"Error -- Availability entered in an incorrect format"))</f>
        <v>N</v>
      </c>
    </row>
    <row r="152" spans="28:28" x14ac:dyDescent="0.25">
      <c r="AB152" t="str">
        <f>IF(LEN($E152)=0,"N",_xlfn.IFNA(INDEX('RFP Project Manager'!$D$27:$D$32,MATCH($E152,'RFP Project Manager'!$D$27:$D$32,0)),"Error -- Availability entered in an incorrect format"))</f>
        <v>N</v>
      </c>
    </row>
    <row r="153" spans="28:28" x14ac:dyDescent="0.25">
      <c r="AB153" t="str">
        <f>IF(LEN($E153)=0,"N",_xlfn.IFNA(INDEX('RFP Project Manager'!$D$27:$D$32,MATCH($E153,'RFP Project Manager'!$D$27:$D$32,0)),"Error -- Availability entered in an incorrect format"))</f>
        <v>N</v>
      </c>
    </row>
    <row r="154" spans="28:28" x14ac:dyDescent="0.25">
      <c r="AB154" t="str">
        <f>IF(LEN($E154)=0,"N",_xlfn.IFNA(INDEX('RFP Project Manager'!$D$27:$D$32,MATCH($E154,'RFP Project Manager'!$D$27:$D$32,0)),"Error -- Availability entered in an incorrect format"))</f>
        <v>N</v>
      </c>
    </row>
    <row r="155" spans="28:28" x14ac:dyDescent="0.25">
      <c r="AB155" t="str">
        <f>IF(LEN($E155)=0,"N",_xlfn.IFNA(INDEX('RFP Project Manager'!$D$27:$D$32,MATCH($E155,'RFP Project Manager'!$D$27:$D$32,0)),"Error -- Availability entered in an incorrect format"))</f>
        <v>N</v>
      </c>
    </row>
    <row r="156" spans="28:28" x14ac:dyDescent="0.25">
      <c r="AB156" t="str">
        <f>IF(LEN($E156)=0,"N",_xlfn.IFNA(INDEX('RFP Project Manager'!$D$27:$D$32,MATCH($E156,'RFP Project Manager'!$D$27:$D$32,0)),"Error -- Availability entered in an incorrect format"))</f>
        <v>N</v>
      </c>
    </row>
    <row r="157" spans="28:28" x14ac:dyDescent="0.25">
      <c r="AB157" t="str">
        <f>IF(LEN($E157)=0,"N",_xlfn.IFNA(INDEX('RFP Project Manager'!$D$27:$D$32,MATCH($E157,'RFP Project Manager'!$D$27:$D$32,0)),"Error -- Availability entered in an incorrect format"))</f>
        <v>N</v>
      </c>
    </row>
    <row r="158" spans="28:28" x14ac:dyDescent="0.25">
      <c r="AB158" t="str">
        <f>IF(LEN($E158)=0,"N",_xlfn.IFNA(INDEX('RFP Project Manager'!$D$27:$D$32,MATCH($E158,'RFP Project Manager'!$D$27:$D$32,0)),"Error -- Availability entered in an incorrect format"))</f>
        <v>N</v>
      </c>
    </row>
    <row r="159" spans="28:28" x14ac:dyDescent="0.25">
      <c r="AB159" t="str">
        <f>IF(LEN($E159)=0,"N",_xlfn.IFNA(INDEX('RFP Project Manager'!$D$27:$D$32,MATCH($E159,'RFP Project Manager'!$D$27:$D$32,0)),"Error -- Availability entered in an incorrect format"))</f>
        <v>N</v>
      </c>
    </row>
    <row r="160" spans="28:28" x14ac:dyDescent="0.25">
      <c r="AB160" t="str">
        <f>IF(LEN($E160)=0,"N",_xlfn.IFNA(INDEX('RFP Project Manager'!$D$27:$D$32,MATCH($E160,'RFP Project Manager'!$D$27:$D$32,0)),"Error -- Availability entered in an incorrect format"))</f>
        <v>N</v>
      </c>
    </row>
    <row r="161" spans="28:28" x14ac:dyDescent="0.25">
      <c r="AB161" t="str">
        <f>IF(LEN($E161)=0,"N",_xlfn.IFNA(INDEX('RFP Project Manager'!$D$27:$D$32,MATCH($E161,'RFP Project Manager'!$D$27:$D$32,0)),"Error -- Availability entered in an incorrect format"))</f>
        <v>N</v>
      </c>
    </row>
    <row r="162" spans="28:28" x14ac:dyDescent="0.25">
      <c r="AB162" t="str">
        <f>IF(LEN($E162)=0,"N",_xlfn.IFNA(INDEX('RFP Project Manager'!$D$27:$D$32,MATCH($E162,'RFP Project Manager'!$D$27:$D$32,0)),"Error -- Availability entered in an incorrect format"))</f>
        <v>N</v>
      </c>
    </row>
    <row r="163" spans="28:28" x14ac:dyDescent="0.25">
      <c r="AB163" t="str">
        <f>IF(LEN($E163)=0,"N",_xlfn.IFNA(INDEX('RFP Project Manager'!$D$27:$D$32,MATCH($E163,'RFP Project Manager'!$D$27:$D$32,0)),"Error -- Availability entered in an incorrect format"))</f>
        <v>N</v>
      </c>
    </row>
    <row r="164" spans="28:28" x14ac:dyDescent="0.25">
      <c r="AB164" t="str">
        <f>IF(LEN($E164)=0,"N",_xlfn.IFNA(INDEX('RFP Project Manager'!$D$27:$D$32,MATCH($E164,'RFP Project Manager'!$D$27:$D$32,0)),"Error -- Availability entered in an incorrect format"))</f>
        <v>N</v>
      </c>
    </row>
    <row r="165" spans="28:28" x14ac:dyDescent="0.25">
      <c r="AB165" t="str">
        <f>IF(LEN($E165)=0,"N",_xlfn.IFNA(INDEX('RFP Project Manager'!$D$27:$D$32,MATCH($E165,'RFP Project Manager'!$D$27:$D$32,0)),"Error -- Availability entered in an incorrect format"))</f>
        <v>N</v>
      </c>
    </row>
    <row r="166" spans="28:28" x14ac:dyDescent="0.25">
      <c r="AB166" t="str">
        <f>IF(LEN($E166)=0,"N",_xlfn.IFNA(INDEX('RFP Project Manager'!$D$27:$D$32,MATCH($E166,'RFP Project Manager'!$D$27:$D$32,0)),"Error -- Availability entered in an incorrect format"))</f>
        <v>N</v>
      </c>
    </row>
    <row r="167" spans="28:28" x14ac:dyDescent="0.25">
      <c r="AB167" t="str">
        <f>IF(LEN($E167)=0,"N",_xlfn.IFNA(INDEX('RFP Project Manager'!$D$27:$D$32,MATCH($E167,'RFP Project Manager'!$D$27:$D$32,0)),"Error -- Availability entered in an incorrect format"))</f>
        <v>N</v>
      </c>
    </row>
    <row r="168" spans="28:28" x14ac:dyDescent="0.25">
      <c r="AB168" t="str">
        <f>IF(LEN($E168)=0,"N",_xlfn.IFNA(INDEX('RFP Project Manager'!$D$27:$D$32,MATCH($E168,'RFP Project Manager'!$D$27:$D$32,0)),"Error -- Availability entered in an incorrect format"))</f>
        <v>N</v>
      </c>
    </row>
    <row r="169" spans="28:28" x14ac:dyDescent="0.25">
      <c r="AB169" t="str">
        <f>IF(LEN($E169)=0,"N",_xlfn.IFNA(INDEX('RFP Project Manager'!$D$27:$D$32,MATCH($E169,'RFP Project Manager'!$D$27:$D$32,0)),"Error -- Availability entered in an incorrect format"))</f>
        <v>N</v>
      </c>
    </row>
    <row r="170" spans="28:28" x14ac:dyDescent="0.25">
      <c r="AB170" t="str">
        <f>IF(LEN($E170)=0,"N",_xlfn.IFNA(INDEX('RFP Project Manager'!$D$27:$D$32,MATCH($E170,'RFP Project Manager'!$D$27:$D$32,0)),"Error -- Availability entered in an incorrect format"))</f>
        <v>N</v>
      </c>
    </row>
    <row r="171" spans="28:28" x14ac:dyDescent="0.25">
      <c r="AB171" t="str">
        <f>IF(LEN($E171)=0,"N",_xlfn.IFNA(INDEX('RFP Project Manager'!$D$27:$D$32,MATCH($E171,'RFP Project Manager'!$D$27:$D$32,0)),"Error -- Availability entered in an incorrect format"))</f>
        <v>N</v>
      </c>
    </row>
    <row r="172" spans="28:28" x14ac:dyDescent="0.25">
      <c r="AB172" t="str">
        <f>IF(LEN($E172)=0,"N",_xlfn.IFNA(INDEX('RFP Project Manager'!$D$27:$D$32,MATCH($E172,'RFP Project Manager'!$D$27:$D$32,0)),"Error -- Availability entered in an incorrect format"))</f>
        <v>N</v>
      </c>
    </row>
    <row r="173" spans="28:28" x14ac:dyDescent="0.25">
      <c r="AB173" t="str">
        <f>IF(LEN($E173)=0,"N",_xlfn.IFNA(INDEX('RFP Project Manager'!$D$27:$D$32,MATCH($E173,'RFP Project Manager'!$D$27:$D$32,0)),"Error -- Availability entered in an incorrect format"))</f>
        <v>N</v>
      </c>
    </row>
    <row r="174" spans="28:28" x14ac:dyDescent="0.25">
      <c r="AB174" t="str">
        <f>IF(LEN($E174)=0,"N",_xlfn.IFNA(INDEX('RFP Project Manager'!$D$27:$D$32,MATCH($E174,'RFP Project Manager'!$D$27:$D$32,0)),"Error -- Availability entered in an incorrect format"))</f>
        <v>N</v>
      </c>
    </row>
    <row r="175" spans="28:28" x14ac:dyDescent="0.25">
      <c r="AB175" t="str">
        <f>IF(LEN($E175)=0,"N",_xlfn.IFNA(INDEX('RFP Project Manager'!$D$27:$D$32,MATCH($E175,'RFP Project Manager'!$D$27:$D$32,0)),"Error -- Availability entered in an incorrect format"))</f>
        <v>N</v>
      </c>
    </row>
    <row r="176" spans="28:28" x14ac:dyDescent="0.25">
      <c r="AB176" t="str">
        <f>IF(LEN($E176)=0,"N",_xlfn.IFNA(INDEX('RFP Project Manager'!$D$27:$D$32,MATCH($E176,'RFP Project Manager'!$D$27:$D$32,0)),"Error -- Availability entered in an incorrect format"))</f>
        <v>N</v>
      </c>
    </row>
    <row r="177" spans="28:28" x14ac:dyDescent="0.25">
      <c r="AB177" t="str">
        <f>IF(LEN($E177)=0,"N",_xlfn.IFNA(INDEX('RFP Project Manager'!$D$27:$D$32,MATCH($E177,'RFP Project Manager'!$D$27:$D$32,0)),"Error -- Availability entered in an incorrect format"))</f>
        <v>N</v>
      </c>
    </row>
    <row r="178" spans="28:28" x14ac:dyDescent="0.25">
      <c r="AB178" t="str">
        <f>IF(LEN($E178)=0,"N",_xlfn.IFNA(INDEX('RFP Project Manager'!$D$27:$D$32,MATCH($E178,'RFP Project Manager'!$D$27:$D$32,0)),"Error -- Availability entered in an incorrect format"))</f>
        <v>N</v>
      </c>
    </row>
    <row r="179" spans="28:28" x14ac:dyDescent="0.25">
      <c r="AB179" t="str">
        <f>IF(LEN($E179)=0,"N",_xlfn.IFNA(INDEX('RFP Project Manager'!$D$27:$D$32,MATCH($E179,'RFP Project Manager'!$D$27:$D$32,0)),"Error -- Availability entered in an incorrect format"))</f>
        <v>N</v>
      </c>
    </row>
    <row r="180" spans="28:28" x14ac:dyDescent="0.25">
      <c r="AB180" t="str">
        <f>IF(LEN($E180)=0,"N",_xlfn.IFNA(INDEX('RFP Project Manager'!$D$27:$D$32,MATCH($E180,'RFP Project Manager'!$D$27:$D$32,0)),"Error -- Availability entered in an incorrect format"))</f>
        <v>N</v>
      </c>
    </row>
    <row r="181" spans="28:28" x14ac:dyDescent="0.25">
      <c r="AB181" t="str">
        <f>IF(LEN($E181)=0,"N",_xlfn.IFNA(INDEX('RFP Project Manager'!$D$27:$D$32,MATCH($E181,'RFP Project Manager'!$D$27:$D$32,0)),"Error -- Availability entered in an incorrect format"))</f>
        <v>N</v>
      </c>
    </row>
    <row r="182" spans="28:28" x14ac:dyDescent="0.25">
      <c r="AB182" t="str">
        <f>IF(LEN($E182)=0,"N",_xlfn.IFNA(INDEX('RFP Project Manager'!$D$27:$D$32,MATCH($E182,'RFP Project Manager'!$D$27:$D$32,0)),"Error -- Availability entered in an incorrect format"))</f>
        <v>N</v>
      </c>
    </row>
    <row r="183" spans="28:28" x14ac:dyDescent="0.25">
      <c r="AB183" t="str">
        <f>IF(LEN($E183)=0,"N",_xlfn.IFNA(INDEX('RFP Project Manager'!$D$27:$D$32,MATCH($E183,'RFP Project Manager'!$D$27:$D$32,0)),"Error -- Availability entered in an incorrect format"))</f>
        <v>N</v>
      </c>
    </row>
    <row r="184" spans="28:28" x14ac:dyDescent="0.25">
      <c r="AB184" t="str">
        <f>IF(LEN($E184)=0,"N",_xlfn.IFNA(INDEX('RFP Project Manager'!$D$27:$D$32,MATCH($E184,'RFP Project Manager'!$D$27:$D$32,0)),"Error -- Availability entered in an incorrect format"))</f>
        <v>N</v>
      </c>
    </row>
    <row r="185" spans="28:28" x14ac:dyDescent="0.25">
      <c r="AB185" t="str">
        <f>IF(LEN($E185)=0,"N",_xlfn.IFNA(INDEX('RFP Project Manager'!$D$27:$D$32,MATCH($E185,'RFP Project Manager'!$D$27:$D$32,0)),"Error -- Availability entered in an incorrect format"))</f>
        <v>N</v>
      </c>
    </row>
    <row r="186" spans="28:28" x14ac:dyDescent="0.25">
      <c r="AB186" t="str">
        <f>IF(LEN($E186)=0,"N",_xlfn.IFNA(INDEX('RFP Project Manager'!$D$27:$D$32,MATCH($E186,'RFP Project Manager'!$D$27:$D$32,0)),"Error -- Availability entered in an incorrect format"))</f>
        <v>N</v>
      </c>
    </row>
    <row r="187" spans="28:28" x14ac:dyDescent="0.25">
      <c r="AB187" t="str">
        <f>IF(LEN($E187)=0,"N",_xlfn.IFNA(INDEX('RFP Project Manager'!$D$27:$D$32,MATCH($E187,'RFP Project Manager'!$D$27:$D$32,0)),"Error -- Availability entered in an incorrect format"))</f>
        <v>N</v>
      </c>
    </row>
    <row r="188" spans="28:28" x14ac:dyDescent="0.25">
      <c r="AB188" t="str">
        <f>IF(LEN($E188)=0,"N",_xlfn.IFNA(INDEX('RFP Project Manager'!$D$27:$D$32,MATCH($E188,'RFP Project Manager'!$D$27:$D$32,0)),"Error -- Availability entered in an incorrect format"))</f>
        <v>N</v>
      </c>
    </row>
    <row r="189" spans="28:28" x14ac:dyDescent="0.25">
      <c r="AB189" t="str">
        <f>IF(LEN($E189)=0,"N",_xlfn.IFNA(INDEX('RFP Project Manager'!$D$27:$D$32,MATCH($E189,'RFP Project Manager'!$D$27:$D$32,0)),"Error -- Availability entered in an incorrect format"))</f>
        <v>N</v>
      </c>
    </row>
    <row r="190" spans="28:28" x14ac:dyDescent="0.25">
      <c r="AB190" t="str">
        <f>IF(LEN($E190)=0,"N",_xlfn.IFNA(INDEX('RFP Project Manager'!$D$27:$D$32,MATCH($E190,'RFP Project Manager'!$D$27:$D$32,0)),"Error -- Availability entered in an incorrect format"))</f>
        <v>N</v>
      </c>
    </row>
    <row r="191" spans="28:28" x14ac:dyDescent="0.25">
      <c r="AB191" t="str">
        <f>IF(LEN($E191)=0,"N",_xlfn.IFNA(INDEX('RFP Project Manager'!$D$27:$D$32,MATCH($E191,'RFP Project Manager'!$D$27:$D$32,0)),"Error -- Availability entered in an incorrect format"))</f>
        <v>N</v>
      </c>
    </row>
    <row r="192" spans="28:28" x14ac:dyDescent="0.25">
      <c r="AB192" t="str">
        <f>IF(LEN($E192)=0,"N",_xlfn.IFNA(INDEX('RFP Project Manager'!$D$27:$D$32,MATCH($E192,'RFP Project Manager'!$D$27:$D$32,0)),"Error -- Availability entered in an incorrect format"))</f>
        <v>N</v>
      </c>
    </row>
    <row r="193" spans="28:28" x14ac:dyDescent="0.25">
      <c r="AB193" t="str">
        <f>IF(LEN($E193)=0,"N",_xlfn.IFNA(INDEX('RFP Project Manager'!$D$27:$D$32,MATCH($E193,'RFP Project Manager'!$D$27:$D$32,0)),"Error -- Availability entered in an incorrect format"))</f>
        <v>N</v>
      </c>
    </row>
  </sheetData>
  <sheetProtection algorithmName="SHA-512" hashValue="8s8dCG0igIQYWQqP1GEIUghfbkHf5JZ2z6668BEoxiPQ+bKebLsF5TMGxN8HmsHs25dJUymeKVCRffsapKjcZg==" saltValue="CE/Ebdx2a//62JMpfXZFyA==" spinCount="100000" sheet="1" objects="1" scenarios="1" selectLockedCells="1"/>
  <mergeCells count="2">
    <mergeCell ref="C1:H1"/>
    <mergeCell ref="C2:H2"/>
  </mergeCells>
  <conditionalFormatting sqref="C40 C42:C47 C49:C57">
    <cfRule type="expression" dxfId="15" priority="11">
      <formula>$C40=""</formula>
    </cfRule>
  </conditionalFormatting>
  <conditionalFormatting sqref="D42:D47 D49:D57">
    <cfRule type="expression" dxfId="14" priority="10">
      <formula>$C42=""</formula>
    </cfRule>
  </conditionalFormatting>
  <conditionalFormatting sqref="D59:D66">
    <cfRule type="expression" dxfId="13" priority="6">
      <formula>$C59=""</formula>
    </cfRule>
  </conditionalFormatting>
  <conditionalFormatting sqref="C59:C66">
    <cfRule type="expression" dxfId="12" priority="5">
      <formula>$C59=""</formula>
    </cfRule>
  </conditionalFormatting>
  <conditionalFormatting sqref="D68:D72">
    <cfRule type="expression" dxfId="11" priority="2">
      <formula>$C68=""</formula>
    </cfRule>
  </conditionalFormatting>
  <conditionalFormatting sqref="C68:C72">
    <cfRule type="expression" dxfId="10" priority="1">
      <formula>$C68=""</formula>
    </cfRule>
  </conditionalFormatting>
  <dataValidations xWindow="1374" yWindow="415" count="8">
    <dataValidation allowBlank="1" showInputMessage="1" showErrorMessage="1" promptTitle="Additional Product Requirement" prompt="Specify product or module required if the functionality is available outside of the base product offering" sqref="F6:F22 F24:F34 F36:F38 F40 F59:F66 F68:F72 F42:F47 F49:F57"/>
    <dataValidation type="list" allowBlank="1" showInputMessage="1" showErrorMessage="1" errorTitle="Entry Error" error="Availability entered in incorrect format_x000a_" prompt="Y - Yes_x000a_R - Reporting_x000a_T - Third Party_x000a_F - Future_x000a_N - No" sqref="E24:E34">
      <formula1>$D$44:$D$49</formula1>
    </dataValidation>
    <dataValidation type="list" allowBlank="1" showInputMessage="1" showErrorMessage="1" errorTitle="Entry Error" error="Availability entered in incorrect format_x000a_" prompt="Y - Yes_x000a_R - Reporting_x000a_T - Third Party_x000a_F - Future_x000a_N - No" sqref="E36:E38">
      <formula1>$D$44:$D$49</formula1>
    </dataValidation>
    <dataValidation type="list" allowBlank="1" showInputMessage="1" showErrorMessage="1" errorTitle="Entry Error" error="Availability entered in incorrect format_x000a_" prompt="Y - Yes_x000a_R - Reporting_x000a_T - Third Party_x000a_F - Future_x000a_N - No" sqref="E40">
      <formula1>$D$44:$D$49</formula1>
    </dataValidation>
    <dataValidation type="list" allowBlank="1" showInputMessage="1" showErrorMessage="1" errorTitle="Entry Error" error="Availability entered in incorrect format_x000a_" prompt="Y - Yes_x000a_R - Reporting_x000a_T - Third Party_x000a_F - Future_x000a_N - No" sqref="E42:E47">
      <formula1>$D$44:$D$49</formula1>
    </dataValidation>
    <dataValidation type="list" allowBlank="1" showInputMessage="1" showErrorMessage="1" errorTitle="Entry Error" error="Availability entered in incorrect format_x000a_" prompt="Y - Yes_x000a_R - Reporting_x000a_T - Third Party_x000a_F - Future_x000a_N - No" sqref="E49:E57">
      <formula1>$D$44:$D$49</formula1>
    </dataValidation>
    <dataValidation type="list" allowBlank="1" showInputMessage="1" showErrorMessage="1" errorTitle="Entry Error" error="Availability entered in incorrect format_x000a_" prompt="Y - Yes_x000a_R - Reporting_x000a_T - Third Party_x000a_F - Future_x000a_N - No" sqref="E59:E66">
      <formula1>$D$44:$D$49</formula1>
    </dataValidation>
    <dataValidation type="list" allowBlank="1" showInputMessage="1" showErrorMessage="1" errorTitle="Entry Error" error="Availability entered in incorrect format_x000a_" prompt="Y - Yes_x000a_R - Reporting_x000a_T - Third Party_x000a_F - Future_x000a_N - No" sqref="E68:E72">
      <formula1>$D$44:$D$49</formula1>
    </dataValidation>
  </dataValidations>
  <printOptions horizontalCentered="1"/>
  <pageMargins left="0.25" right="0.25"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xWindow="1374" yWindow="415" count="1">
        <x14:dataValidation type="list" allowBlank="1" showInputMessage="1" showErrorMessage="1" errorTitle="Entry Error" error="Availability entered in incorrect format_x000a_" prompt="Y - Yes_x000a_R - Reporting_x000a_T - Third Party_x000a_F - Future_x000a_N - No">
          <x14:formula1>
            <xm:f>'RFP Project Manager'!$D$27:$D$32</xm:f>
          </x14:formula1>
          <xm:sqref>E6:E22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37</vt:i4>
      </vt:variant>
    </vt:vector>
  </HeadingPairs>
  <TitlesOfParts>
    <vt:vector size="56" baseType="lpstr">
      <vt:lpstr>Vendor Instructions</vt:lpstr>
      <vt:lpstr>Template (2)</vt:lpstr>
      <vt:lpstr>Accounts Payable</vt:lpstr>
      <vt:lpstr>Payment Processing</vt:lpstr>
      <vt:lpstr>Vendor Management</vt:lpstr>
      <vt:lpstr>Bank Reconciliation</vt:lpstr>
      <vt:lpstr>Budgeting</vt:lpstr>
      <vt:lpstr>Cash Management</vt:lpstr>
      <vt:lpstr>Contract Management</vt:lpstr>
      <vt:lpstr>Fixed Assets</vt:lpstr>
      <vt:lpstr>General and Technical</vt:lpstr>
      <vt:lpstr>General Ledger</vt:lpstr>
      <vt:lpstr>Human Resources</vt:lpstr>
      <vt:lpstr>Misc Billing &amp; AR</vt:lpstr>
      <vt:lpstr>Payroll</vt:lpstr>
      <vt:lpstr>Project and Grant Accounting</vt:lpstr>
      <vt:lpstr>Purchasing</vt:lpstr>
      <vt:lpstr>Time and Attendance</vt:lpstr>
      <vt:lpstr>Document Management</vt:lpstr>
      <vt:lpstr>Availability</vt:lpstr>
      <vt:lpstr>'Accounts Payable'!Print_Area</vt:lpstr>
      <vt:lpstr>'Bank Reconciliation'!Print_Area</vt:lpstr>
      <vt:lpstr>Budgeting!Print_Area</vt:lpstr>
      <vt:lpstr>'Cash Management'!Print_Area</vt:lpstr>
      <vt:lpstr>'Contract Management'!Print_Area</vt:lpstr>
      <vt:lpstr>'Document Management'!Print_Area</vt:lpstr>
      <vt:lpstr>'Fixed Assets'!Print_Area</vt:lpstr>
      <vt:lpstr>'General and Technical'!Print_Area</vt:lpstr>
      <vt:lpstr>'General Ledger'!Print_Area</vt:lpstr>
      <vt:lpstr>'Human Resources'!Print_Area</vt:lpstr>
      <vt:lpstr>'Misc Billing &amp; AR'!Print_Area</vt:lpstr>
      <vt:lpstr>'Payment Processing'!Print_Area</vt:lpstr>
      <vt:lpstr>Payroll!Print_Area</vt:lpstr>
      <vt:lpstr>'Project and Grant Accounting'!Print_Area</vt:lpstr>
      <vt:lpstr>Purchasing!Print_Area</vt:lpstr>
      <vt:lpstr>Summary!Print_Area</vt:lpstr>
      <vt:lpstr>'Time and Attendance'!Print_Area</vt:lpstr>
      <vt:lpstr>'Vendor Management'!Print_Area</vt:lpstr>
      <vt:lpstr>'Accounts Payable'!Print_Titles</vt:lpstr>
      <vt:lpstr>'Bank Reconciliation'!Print_Titles</vt:lpstr>
      <vt:lpstr>Budgeting!Print_Titles</vt:lpstr>
      <vt:lpstr>'Cash Management'!Print_Titles</vt:lpstr>
      <vt:lpstr>'Contract Management'!Print_Titles</vt:lpstr>
      <vt:lpstr>'Document Management'!Print_Titles</vt:lpstr>
      <vt:lpstr>'Fixed Assets'!Print_Titles</vt:lpstr>
      <vt:lpstr>'General and Technical'!Print_Titles</vt:lpstr>
      <vt:lpstr>'General Ledger'!Print_Titles</vt:lpstr>
      <vt:lpstr>'Human Resources'!Print_Titles</vt:lpstr>
      <vt:lpstr>'Misc Billing &amp; AR'!Print_Titles</vt:lpstr>
      <vt:lpstr>'Payment Processing'!Print_Titles</vt:lpstr>
      <vt:lpstr>Payroll!Print_Titles</vt:lpstr>
      <vt:lpstr>'Project and Grant Accounting'!Print_Titles</vt:lpstr>
      <vt:lpstr>Purchasing!Print_Titles</vt:lpstr>
      <vt:lpstr>Summary!Print_Titles</vt:lpstr>
      <vt:lpstr>'Time and Attendance'!Print_Titles</vt:lpstr>
      <vt:lpstr>'Vendor Management'!Print_Titles</vt:lpstr>
    </vt:vector>
  </TitlesOfParts>
  <Company>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Komma</dc:creator>
  <cp:lastModifiedBy>Matthew Komma</cp:lastModifiedBy>
  <cp:lastPrinted>2018-09-26T19:52:56Z</cp:lastPrinted>
  <dcterms:created xsi:type="dcterms:W3CDTF">2018-07-26T16:30:35Z</dcterms:created>
  <dcterms:modified xsi:type="dcterms:W3CDTF">2018-10-04T15:54:42Z</dcterms:modified>
</cp:coreProperties>
</file>